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35" i="2" l="1"/>
  <c r="D134" i="2"/>
  <c r="D132" i="2"/>
  <c r="D128" i="2"/>
  <c r="D127" i="2"/>
  <c r="D126" i="2"/>
  <c r="D125" i="2"/>
  <c r="D123" i="2"/>
  <c r="D119" i="2"/>
  <c r="D118" i="2"/>
  <c r="D112" i="2"/>
  <c r="D111" i="2"/>
  <c r="D106" i="2"/>
  <c r="D105" i="2"/>
  <c r="D104" i="2"/>
  <c r="D103" i="2"/>
  <c r="D102" i="2"/>
  <c r="D99" i="2"/>
  <c r="D97" i="2"/>
  <c r="D96" i="2"/>
  <c r="D95" i="2"/>
  <c r="D94" i="2"/>
  <c r="D90" i="2"/>
  <c r="D89" i="2"/>
  <c r="D86" i="2"/>
  <c r="D84" i="2"/>
  <c r="D83" i="2"/>
  <c r="D82" i="2"/>
  <c r="D81" i="2"/>
  <c r="D80" i="2"/>
  <c r="D78" i="2"/>
  <c r="D77" i="2"/>
  <c r="D76" i="2"/>
  <c r="D75" i="2"/>
  <c r="D74" i="2"/>
  <c r="D73" i="2"/>
  <c r="D70" i="2"/>
  <c r="D69" i="2"/>
  <c r="D68" i="2"/>
  <c r="D66" i="2"/>
  <c r="D65" i="2"/>
  <c r="D64" i="2"/>
  <c r="D63" i="2"/>
  <c r="D62" i="2"/>
  <c r="D61" i="2"/>
  <c r="D60" i="2"/>
  <c r="D59" i="2"/>
  <c r="D57" i="2"/>
  <c r="D56" i="2"/>
  <c r="D55" i="2"/>
  <c r="D53" i="2"/>
  <c r="D52" i="2"/>
  <c r="D50" i="2"/>
  <c r="D49" i="2"/>
  <c r="D47" i="2"/>
  <c r="D46" i="2"/>
  <c r="D44" i="2"/>
  <c r="D42" i="2"/>
  <c r="D41" i="2"/>
  <c r="D40" i="2"/>
  <c r="D39" i="2"/>
  <c r="D38" i="2"/>
  <c r="D37" i="2"/>
  <c r="D34" i="2"/>
  <c r="D33" i="2"/>
  <c r="D32" i="2"/>
  <c r="D31" i="2"/>
  <c r="D30" i="2"/>
  <c r="D24" i="2"/>
  <c r="D21" i="2"/>
  <c r="D20" i="2"/>
  <c r="D19" i="2" l="1"/>
  <c r="D18" i="2"/>
  <c r="D10" i="2"/>
</calcChain>
</file>

<file path=xl/sharedStrings.xml><?xml version="1.0" encoding="utf-8"?>
<sst xmlns="http://schemas.openxmlformats.org/spreadsheetml/2006/main" count="279" uniqueCount="108">
  <si>
    <t>AGENŢIA NAŢIONALĂ A FUNCŢIONARILOR PUBLICI</t>
  </si>
  <si>
    <t>Nr. crt.</t>
  </si>
  <si>
    <t xml:space="preserve">Alte drepturi </t>
  </si>
  <si>
    <t>preşedinte-secretar de stat</t>
  </si>
  <si>
    <t>secretar general</t>
  </si>
  <si>
    <t>Autoturism de serviciu conform OUG nr. 80/2001, Anexa nr. 3.</t>
  </si>
  <si>
    <t>secretar general adjunct</t>
  </si>
  <si>
    <t xml:space="preserve">şofer </t>
  </si>
  <si>
    <t>consilier  superior gr. 5</t>
  </si>
  <si>
    <t>consilier  juridic principal  gr. 2</t>
  </si>
  <si>
    <t>referent  superior gr. 5</t>
  </si>
  <si>
    <t>director gr. II</t>
  </si>
  <si>
    <t>manager public superior gr. 4</t>
  </si>
  <si>
    <t>șef serviciu  gr.II</t>
  </si>
  <si>
    <t>consilier  superior gr. 4</t>
  </si>
  <si>
    <t>expert  superior gr. 3</t>
  </si>
  <si>
    <t>expert  superior gr. 4</t>
  </si>
  <si>
    <t>expert superior gr. 3</t>
  </si>
  <si>
    <t>expert  superior gr. 5</t>
  </si>
  <si>
    <t>consilier  asistent gr. 2</t>
  </si>
  <si>
    <t>expert  principal gr. 3</t>
  </si>
  <si>
    <t>consilier  superior gr. 3</t>
  </si>
  <si>
    <t>director general adjunct gr. II</t>
  </si>
  <si>
    <t>director general gr. II</t>
  </si>
  <si>
    <t>expert  principal gr. 2</t>
  </si>
  <si>
    <t>consilier  juridic superior gr. 5</t>
  </si>
  <si>
    <t>expert  superior gr. 2</t>
  </si>
  <si>
    <t>consilier  juridic superior gr. 3</t>
  </si>
  <si>
    <t>consilier  juridic superior gr. 4</t>
  </si>
  <si>
    <t>consilier superior gr. 3</t>
  </si>
  <si>
    <t>Funcția</t>
  </si>
  <si>
    <t>Autoturism/locuință de serviciu/fond de protocol</t>
  </si>
  <si>
    <t>-</t>
  </si>
  <si>
    <t>* SC nr. 4536/2017</t>
  </si>
  <si>
    <t>expert asistent gr.1</t>
  </si>
  <si>
    <t>referent de specialitate superior  gr.5</t>
  </si>
  <si>
    <t>referent  1 A gr.5</t>
  </si>
  <si>
    <t>*) Salarii calculate conform Hotărârii civile nr. 4536 din 12 iulie 2017 pronunțată de Tribunalul București, Secția a II-a Contencios Administrativ și Fiscal, în dosarul nr. 10109/3/2017, definitivă prin Decizia nr. 106 din 11.01.2018 pronunțată de Curtea de Apel București</t>
  </si>
  <si>
    <t>auditor  superior gr. 4</t>
  </si>
  <si>
    <t>consilier  juridic superior  gr. 3</t>
  </si>
  <si>
    <t>expert asistent  gr.1</t>
  </si>
  <si>
    <t>consilier  juridic principal  gr. 3</t>
  </si>
  <si>
    <t>director cabinet</t>
  </si>
  <si>
    <r>
      <rPr>
        <u/>
        <sz val="12"/>
        <color theme="1"/>
        <rFont val="Trebuchet MS"/>
        <family val="2"/>
        <charset val="238"/>
      </rPr>
      <t>Notă</t>
    </r>
    <r>
      <rPr>
        <sz val="12"/>
        <color theme="1"/>
        <rFont val="Trebuchet MS"/>
        <family val="2"/>
        <charset val="238"/>
      </rPr>
      <t xml:space="preserve">
ANFP are dreptul la 9 autoturisme reglementate astfel: conform HG nr. 1000/2006 art.16. (2), ANFP are dreptul la 5 autoturisme; conform OG 80/2001, Anexa nr. 3, ANFP are dreptul la 4 autoturisme.
În prezent, parcul auto al ANFP cuprinde un total de 8 autoturisme din care: 3 autoturisme deservesc conducerea instituţiei; 5 autoturisme se află în parcul comun al instituţiei.</t>
    </r>
  </si>
  <si>
    <t>manager public superior gr. 5</t>
  </si>
  <si>
    <t>consilier achiziţii publice superior gr. 5</t>
  </si>
  <si>
    <t>**) Salariul calculat conform Hotărârii civile nr. 7302 din 30 octombrie 2019 pronunțată de Tribunalul București, Secția a II-a Contencios Administrativ și Fiscal</t>
  </si>
  <si>
    <t>** SC nr. 7302/2019</t>
  </si>
  <si>
    <t>consilier  gr. 3</t>
  </si>
  <si>
    <t>expert asistent gr.2</t>
  </si>
  <si>
    <t xml:space="preserve">Drepturi de natură salarială                                                     - lei - </t>
  </si>
  <si>
    <t>manager public superior gr.5</t>
  </si>
  <si>
    <t>consilier superior gr. 5</t>
  </si>
  <si>
    <t>şef serviciu gr.II</t>
  </si>
  <si>
    <t>consilier superior gr. 4</t>
  </si>
  <si>
    <t>expert superior gr. 5</t>
  </si>
  <si>
    <t>consilier juridic superior gr.5</t>
  </si>
  <si>
    <t>consilier  juridic superior  gr. 5</t>
  </si>
  <si>
    <t>consilier  juridic asistent gr.1</t>
  </si>
  <si>
    <t>expert  principal gr. 4</t>
  </si>
  <si>
    <t>***) Salariul calculat conform Deciziei civile nr. 571 din 03 iunie 2020 pronunțată de Curtea de Apel București, Secția a VIII-a Contencios Administrativ și Fiscal</t>
  </si>
  <si>
    <t>*** DC nr. 571/2020</t>
  </si>
  <si>
    <t>consilier juridic principal gr. 5</t>
  </si>
  <si>
    <t>expert  principal gr. 1</t>
  </si>
  <si>
    <t>consilier  juridic principal  gr.2</t>
  </si>
  <si>
    <t>consilier achiziţii publice  principal  gr. 2</t>
  </si>
  <si>
    <t>expert principal gr. 2</t>
  </si>
  <si>
    <t>expert principal gr. 5</t>
  </si>
  <si>
    <t>expert superior gr. 4</t>
  </si>
  <si>
    <t>consilier juridic principal  gr. 2</t>
  </si>
  <si>
    <t>expert  principal gr. 5</t>
  </si>
  <si>
    <t>consilier  juridic asistent gr. 2</t>
  </si>
  <si>
    <t>**** DC nr. 1852/2020</t>
  </si>
  <si>
    <t>****) Salariul calculat conform Deciziei civile nr. 1852 din 10 septembrie 2020 pronunțată de Curtea de Apel Craiova, Secția Contencios Administrativ și Fiscal</t>
  </si>
  <si>
    <t>expert  superior gr.5</t>
  </si>
  <si>
    <t>SITUAŢIA DREPTURILOR SALARIALE NETE ŞI A ALTOR DREPTURI PREVĂZUTE DE ACTE NORMATIVE CU UN CARACTER SPECIAL, ALE ANGAJAŢILOR  DIN APARATUL PROPRIU,  ÎN LUNA DECEMBRIE 2020</t>
  </si>
  <si>
    <t>consilier  gr.5</t>
  </si>
  <si>
    <t>manager public superior gr.4</t>
  </si>
  <si>
    <t>consilier juridic principal gr. 2</t>
  </si>
  <si>
    <t>* SC nr. 4536/2017                                         ***** SC nr.3598/2019</t>
  </si>
  <si>
    <t>Autoturism de serviciu conform OUG nr. 80/2001, Anexa nr. 3.
Fond protocol: - lei/lună conform O.G. Nr. 80/2001</t>
  </si>
  <si>
    <t xml:space="preserve">  ***** SC nr.3598/2019</t>
  </si>
  <si>
    <t>* SC nr. 4536/2017                                      ***** SC nr.3598/2019</t>
  </si>
  <si>
    <t xml:space="preserve">* SC nr. 4536/2017                       </t>
  </si>
  <si>
    <t xml:space="preserve">* SC nr. 4536/2017                                ***** SC nr.3598/2019  </t>
  </si>
  <si>
    <t xml:space="preserve">* SC nr. 4536/2017                            ***** SC nr.3598/2019  </t>
  </si>
  <si>
    <t xml:space="preserve">* SC nr. 4536/2017                              ***** SC nr.3598/2019  </t>
  </si>
  <si>
    <t xml:space="preserve">* SC nr. 4536/2017                                          ***** SC nr.3598/2019  </t>
  </si>
  <si>
    <t xml:space="preserve">* SC nr. 4536/2017                                      ***** SC nr.3598/2019  </t>
  </si>
  <si>
    <t xml:space="preserve">* SC nr. 4536/2017                                     ***** SC nr.3598/2019  </t>
  </si>
  <si>
    <t xml:space="preserve">* SC nr. 4536/2017                                  ***** SC nr.3598/2019  </t>
  </si>
  <si>
    <t xml:space="preserve">* SC nr. 4536/2017                                    ***** SC nr.3598/2019  </t>
  </si>
  <si>
    <t xml:space="preserve">* SC nr. 4536/2017                                 ***** SC nr.3598/2019  </t>
  </si>
  <si>
    <t xml:space="preserve">* SC nr. 4536/2017                           ***** SC nr.3598/2019  </t>
  </si>
  <si>
    <t xml:space="preserve">* SC nr. 4536/2017                                                                              ***** SC nr.3598/2019  </t>
  </si>
  <si>
    <t xml:space="preserve">consilier  </t>
  </si>
  <si>
    <t>*****) Salariul calculat conform Hotărârii civile nr. 3598 din 17 mai 2019 pronunțată de Tribunalul București, Secția a II-a Contencios Administrativ și Fiscal</t>
  </si>
  <si>
    <t xml:space="preserve">* SC nr. 4536/2017                                                                                                                ***** SC nr.3598/2019  </t>
  </si>
  <si>
    <t xml:space="preserve">* SC nr. 4536/2017                                                                                                                                                                                             ***** SC nr.3598/2019  </t>
  </si>
  <si>
    <t xml:space="preserve">* SC nr. 4536/2017                                                                                                                                            ***** SC nr.3598/2019  </t>
  </si>
  <si>
    <t xml:space="preserve">* SC nr. 4536/2017                                                                                                                              ***** SC nr.3598/2019  </t>
  </si>
  <si>
    <t xml:space="preserve">* SC nr. 4536/2017                                                                                    ***** SC nr.3598/2019  </t>
  </si>
  <si>
    <t xml:space="preserve">MINISTERUL DEZVOLTĂRII, LUCRĂRILOR PUBLICE  ŞI ADMINISTRAŢIEI </t>
  </si>
  <si>
    <t>******) Salariul calculat conform Sentinţei civile nr. 8409 din 04 decembrie 2019 pronunțată de Tribunalul București, Secția a II-a Contencios Administrativ și Fiscal</t>
  </si>
  <si>
    <t xml:space="preserve">  ****** SC nr.8409/2019</t>
  </si>
  <si>
    <t xml:space="preserve">            PREŞEDINTE</t>
  </si>
  <si>
    <t xml:space="preserve">     Violeta VIJULIE</t>
  </si>
  <si>
    <t xml:space="preserve">   * SC nr. 4536/2017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</si>
</sst>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Bookman Old Style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rebuchet MS"/>
      <family val="2"/>
      <charset val="238"/>
    </font>
    <font>
      <b/>
      <sz val="12"/>
      <color indexed="8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u/>
      <sz val="12"/>
      <color theme="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2" fontId="3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/>
    <xf numFmtId="0" fontId="4" fillId="0" borderId="0" xfId="1" applyFont="1"/>
    <xf numFmtId="0" fontId="8" fillId="0" borderId="0" xfId="1" applyFont="1"/>
    <xf numFmtId="0" fontId="7" fillId="0" borderId="0" xfId="2" applyFont="1"/>
    <xf numFmtId="0" fontId="7" fillId="0" borderId="0" xfId="0" applyFont="1" applyAlignment="1"/>
    <xf numFmtId="0" fontId="4" fillId="0" borderId="10" xfId="1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left" wrapText="1"/>
    </xf>
    <xf numFmtId="0" fontId="7" fillId="0" borderId="12" xfId="2" applyFont="1" applyBorder="1"/>
    <xf numFmtId="0" fontId="7" fillId="0" borderId="3" xfId="2" applyFont="1" applyBorder="1"/>
    <xf numFmtId="0" fontId="7" fillId="0" borderId="11" xfId="2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21" xfId="2" applyFont="1" applyBorder="1"/>
    <xf numFmtId="0" fontId="7" fillId="2" borderId="11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center" wrapText="1"/>
    </xf>
    <xf numFmtId="0" fontId="7" fillId="0" borderId="3" xfId="2" applyFont="1" applyBorder="1" applyAlignment="1">
      <alignment wrapText="1"/>
    </xf>
    <xf numFmtId="0" fontId="7" fillId="2" borderId="16" xfId="0" applyFont="1" applyFill="1" applyBorder="1" applyAlignment="1">
      <alignment horizontal="center" wrapText="1"/>
    </xf>
    <xf numFmtId="0" fontId="7" fillId="0" borderId="0" xfId="2" applyFont="1" applyBorder="1"/>
    <xf numFmtId="0" fontId="7" fillId="0" borderId="0" xfId="2" applyFont="1" applyFill="1" applyBorder="1"/>
    <xf numFmtId="0" fontId="7" fillId="0" borderId="0" xfId="0" applyFont="1" applyBorder="1" applyAlignment="1">
      <alignment wrapText="1"/>
    </xf>
    <xf numFmtId="0" fontId="7" fillId="0" borderId="23" xfId="2" applyFont="1" applyBorder="1"/>
    <xf numFmtId="3" fontId="7" fillId="2" borderId="0" xfId="2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0" borderId="17" xfId="2" applyFont="1" applyBorder="1"/>
    <xf numFmtId="0" fontId="7" fillId="0" borderId="24" xfId="2" applyFont="1" applyBorder="1"/>
    <xf numFmtId="0" fontId="7" fillId="0" borderId="11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3" fontId="7" fillId="2" borderId="4" xfId="2" applyNumberFormat="1" applyFont="1" applyFill="1" applyBorder="1" applyAlignment="1">
      <alignment horizontal="right"/>
    </xf>
    <xf numFmtId="3" fontId="7" fillId="2" borderId="1" xfId="2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0" fontId="4" fillId="0" borderId="0" xfId="1" applyFont="1" applyAlignment="1">
      <alignment horizontal="center" wrapText="1"/>
    </xf>
    <xf numFmtId="0" fontId="4" fillId="0" borderId="19" xfId="1" applyFont="1" applyBorder="1" applyAlignment="1">
      <alignment horizontal="center" wrapText="1"/>
    </xf>
    <xf numFmtId="0" fontId="4" fillId="0" borderId="5" xfId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18" xfId="1" applyFont="1" applyBorder="1" applyAlignment="1">
      <alignment horizontal="center" vertical="top" wrapText="1"/>
    </xf>
    <xf numFmtId="0" fontId="4" fillId="0" borderId="19" xfId="1" applyFont="1" applyBorder="1" applyAlignment="1">
      <alignment horizontal="center" vertical="top" wrapText="1"/>
    </xf>
    <xf numFmtId="0" fontId="4" fillId="0" borderId="20" xfId="1" applyFont="1" applyBorder="1" applyAlignment="1">
      <alignment horizontal="center" vertical="top" wrapText="1"/>
    </xf>
    <xf numFmtId="3" fontId="7" fillId="2" borderId="25" xfId="2" applyNumberFormat="1" applyFont="1" applyFill="1" applyBorder="1" applyAlignment="1">
      <alignment horizontal="right"/>
    </xf>
    <xf numFmtId="3" fontId="7" fillId="2" borderId="26" xfId="2" applyNumberFormat="1" applyFont="1" applyFill="1" applyBorder="1" applyAlignment="1">
      <alignment horizontal="right"/>
    </xf>
    <xf numFmtId="3" fontId="7" fillId="2" borderId="22" xfId="2" applyNumberFormat="1" applyFont="1" applyFill="1" applyBorder="1" applyAlignment="1">
      <alignment horizontal="right"/>
    </xf>
    <xf numFmtId="3" fontId="7" fillId="2" borderId="4" xfId="2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7" fillId="2" borderId="13" xfId="2" applyNumberFormat="1" applyFont="1" applyFill="1" applyBorder="1" applyAlignment="1">
      <alignment horizontal="right"/>
    </xf>
    <xf numFmtId="3" fontId="7" fillId="2" borderId="14" xfId="2" applyNumberFormat="1" applyFont="1" applyFill="1" applyBorder="1" applyAlignment="1">
      <alignment horizontal="right"/>
    </xf>
    <xf numFmtId="3" fontId="7" fillId="2" borderId="15" xfId="2" applyNumberFormat="1" applyFont="1" applyFill="1" applyBorder="1" applyAlignment="1">
      <alignment horizontal="right"/>
    </xf>
    <xf numFmtId="3" fontId="7" fillId="0" borderId="8" xfId="2" applyNumberFormat="1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_Foai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topLeftCell="B127" workbookViewId="0">
      <selection activeCell="G169" sqref="G169"/>
    </sheetView>
  </sheetViews>
  <sheetFormatPr defaultRowHeight="15" x14ac:dyDescent="0.25"/>
  <cols>
    <col min="1" max="1" width="9.140625" hidden="1" customWidth="1"/>
    <col min="2" max="2" width="5.140625" customWidth="1"/>
    <col min="3" max="3" width="33.42578125" customWidth="1"/>
    <col min="4" max="4" width="40.42578125" customWidth="1"/>
    <col min="5" max="5" width="13.5703125" customWidth="1"/>
    <col min="6" max="6" width="6.5703125" hidden="1" customWidth="1"/>
    <col min="7" max="7" width="38.85546875" customWidth="1"/>
    <col min="8" max="8" width="14.28515625" customWidth="1"/>
  </cols>
  <sheetData>
    <row r="1" spans="2:7" ht="18" x14ac:dyDescent="0.35">
      <c r="B1" s="4" t="s">
        <v>102</v>
      </c>
      <c r="C1" s="5"/>
      <c r="D1" s="5"/>
      <c r="E1" s="6"/>
      <c r="F1" s="6"/>
      <c r="G1" s="7"/>
    </row>
    <row r="2" spans="2:7" ht="18" x14ac:dyDescent="0.35">
      <c r="B2" s="4" t="s">
        <v>0</v>
      </c>
      <c r="C2" s="5"/>
      <c r="D2" s="5"/>
      <c r="E2" s="6"/>
      <c r="F2" s="6"/>
      <c r="G2" s="29"/>
    </row>
    <row r="3" spans="2:7" ht="6" customHeight="1" x14ac:dyDescent="0.35">
      <c r="B3" s="3"/>
      <c r="C3" s="3"/>
      <c r="D3" s="3"/>
      <c r="E3" s="3"/>
      <c r="F3" s="3"/>
      <c r="G3" s="7"/>
    </row>
    <row r="4" spans="2:7" ht="36" customHeight="1" x14ac:dyDescent="0.35">
      <c r="B4" s="33" t="s">
        <v>75</v>
      </c>
      <c r="C4" s="33"/>
      <c r="D4" s="33"/>
      <c r="E4" s="33"/>
      <c r="F4" s="33"/>
      <c r="G4" s="33"/>
    </row>
    <row r="5" spans="2:7" ht="24" customHeight="1" thickBot="1" x14ac:dyDescent="0.4">
      <c r="B5" s="6"/>
      <c r="C5" s="34"/>
      <c r="D5" s="34"/>
      <c r="E5" s="34"/>
      <c r="F5" s="6"/>
      <c r="G5" s="29"/>
    </row>
    <row r="6" spans="2:7" ht="18" customHeight="1" x14ac:dyDescent="0.25">
      <c r="B6" s="35" t="s">
        <v>1</v>
      </c>
      <c r="C6" s="37" t="s">
        <v>30</v>
      </c>
      <c r="D6" s="39" t="s">
        <v>50</v>
      </c>
      <c r="E6" s="40"/>
      <c r="F6" s="41"/>
      <c r="G6" s="8" t="s">
        <v>2</v>
      </c>
    </row>
    <row r="7" spans="2:7" ht="36" customHeight="1" thickBot="1" x14ac:dyDescent="0.3">
      <c r="B7" s="36"/>
      <c r="C7" s="38"/>
      <c r="D7" s="42"/>
      <c r="E7" s="43"/>
      <c r="F7" s="44"/>
      <c r="G7" s="9" t="s">
        <v>31</v>
      </c>
    </row>
    <row r="8" spans="2:7" ht="69.75" customHeight="1" x14ac:dyDescent="0.35">
      <c r="B8" s="15">
        <v>1</v>
      </c>
      <c r="C8" s="27" t="s">
        <v>3</v>
      </c>
      <c r="D8" s="45">
        <v>9734</v>
      </c>
      <c r="E8" s="46"/>
      <c r="F8" s="47"/>
      <c r="G8" s="10" t="s">
        <v>80</v>
      </c>
    </row>
    <row r="9" spans="2:7" ht="36" customHeight="1" x14ac:dyDescent="0.35">
      <c r="B9" s="11">
        <v>2</v>
      </c>
      <c r="C9" s="12" t="s">
        <v>4</v>
      </c>
      <c r="D9" s="31">
        <v>9943</v>
      </c>
      <c r="E9" s="32"/>
      <c r="F9" s="48"/>
      <c r="G9" s="13" t="s">
        <v>5</v>
      </c>
    </row>
    <row r="10" spans="2:7" ht="71.25" customHeight="1" x14ac:dyDescent="0.35">
      <c r="B10" s="11">
        <v>3</v>
      </c>
      <c r="C10" s="12" t="s">
        <v>6</v>
      </c>
      <c r="D10" s="31">
        <f>11223</f>
        <v>11223</v>
      </c>
      <c r="E10" s="32"/>
      <c r="F10" s="48"/>
      <c r="G10" s="13" t="s">
        <v>107</v>
      </c>
    </row>
    <row r="11" spans="2:7" ht="22.5" customHeight="1" x14ac:dyDescent="0.35">
      <c r="B11" s="11">
        <v>4</v>
      </c>
      <c r="C11" s="12" t="s">
        <v>42</v>
      </c>
      <c r="D11" s="31">
        <v>5208</v>
      </c>
      <c r="E11" s="32"/>
      <c r="F11" s="30"/>
      <c r="G11" s="14" t="s">
        <v>32</v>
      </c>
    </row>
    <row r="12" spans="2:7" ht="18.75" customHeight="1" x14ac:dyDescent="0.35">
      <c r="B12" s="15">
        <v>5</v>
      </c>
      <c r="C12" s="12" t="s">
        <v>48</v>
      </c>
      <c r="D12" s="31">
        <v>4561</v>
      </c>
      <c r="E12" s="32"/>
      <c r="F12" s="30"/>
      <c r="G12" s="14" t="s">
        <v>32</v>
      </c>
    </row>
    <row r="13" spans="2:7" ht="17.25" customHeight="1" x14ac:dyDescent="0.35">
      <c r="B13" s="15">
        <v>6</v>
      </c>
      <c r="C13" s="12" t="s">
        <v>95</v>
      </c>
      <c r="D13" s="31">
        <v>4148</v>
      </c>
      <c r="E13" s="32"/>
      <c r="F13" s="30"/>
      <c r="G13" s="14" t="s">
        <v>32</v>
      </c>
    </row>
    <row r="14" spans="2:7" ht="17.25" customHeight="1" x14ac:dyDescent="0.35">
      <c r="B14" s="15">
        <v>7</v>
      </c>
      <c r="C14" s="12" t="s">
        <v>76</v>
      </c>
      <c r="D14" s="31">
        <v>3413</v>
      </c>
      <c r="E14" s="32"/>
      <c r="F14" s="30"/>
      <c r="G14" s="14" t="s">
        <v>32</v>
      </c>
    </row>
    <row r="15" spans="2:7" ht="18" x14ac:dyDescent="0.35">
      <c r="B15" s="15">
        <v>8</v>
      </c>
      <c r="C15" s="12" t="s">
        <v>12</v>
      </c>
      <c r="D15" s="31">
        <v>7204</v>
      </c>
      <c r="E15" s="32"/>
      <c r="F15" s="30"/>
      <c r="G15" s="14" t="s">
        <v>32</v>
      </c>
    </row>
    <row r="16" spans="2:7" ht="18" x14ac:dyDescent="0.35">
      <c r="B16" s="15">
        <v>9</v>
      </c>
      <c r="C16" s="12" t="s">
        <v>12</v>
      </c>
      <c r="D16" s="31">
        <v>8381</v>
      </c>
      <c r="E16" s="32"/>
      <c r="F16" s="30"/>
      <c r="G16" s="14" t="s">
        <v>32</v>
      </c>
    </row>
    <row r="17" spans="2:7" ht="18" customHeight="1" x14ac:dyDescent="0.35">
      <c r="B17" s="15">
        <v>10</v>
      </c>
      <c r="C17" s="12" t="s">
        <v>38</v>
      </c>
      <c r="D17" s="31">
        <v>6670</v>
      </c>
      <c r="E17" s="32"/>
      <c r="F17" s="48"/>
      <c r="G17" s="14" t="s">
        <v>32</v>
      </c>
    </row>
    <row r="18" spans="2:7" ht="18" customHeight="1" x14ac:dyDescent="0.35">
      <c r="B18" s="11">
        <v>11</v>
      </c>
      <c r="C18" s="12" t="s">
        <v>38</v>
      </c>
      <c r="D18" s="31">
        <f>6575</f>
        <v>6575</v>
      </c>
      <c r="E18" s="32"/>
      <c r="F18" s="48"/>
      <c r="G18" s="28" t="s">
        <v>81</v>
      </c>
    </row>
    <row r="19" spans="2:7" ht="18" x14ac:dyDescent="0.35">
      <c r="B19" s="11">
        <v>12</v>
      </c>
      <c r="C19" s="12" t="s">
        <v>53</v>
      </c>
      <c r="D19" s="31">
        <f>7332</f>
        <v>7332</v>
      </c>
      <c r="E19" s="32"/>
      <c r="F19" s="25"/>
      <c r="G19" s="16" t="s">
        <v>33</v>
      </c>
    </row>
    <row r="20" spans="2:7" ht="18" x14ac:dyDescent="0.35">
      <c r="B20" s="11">
        <v>13</v>
      </c>
      <c r="C20" s="12" t="s">
        <v>8</v>
      </c>
      <c r="D20" s="31">
        <f>5764</f>
        <v>5764</v>
      </c>
      <c r="E20" s="32"/>
      <c r="F20" s="48"/>
      <c r="G20" s="16" t="s">
        <v>33</v>
      </c>
    </row>
    <row r="21" spans="2:7" ht="18" x14ac:dyDescent="0.35">
      <c r="B21" s="15">
        <v>14</v>
      </c>
      <c r="C21" s="12" t="s">
        <v>8</v>
      </c>
      <c r="D21" s="31">
        <f>5978</f>
        <v>5978</v>
      </c>
      <c r="E21" s="32"/>
      <c r="F21" s="30"/>
      <c r="G21" s="16" t="s">
        <v>33</v>
      </c>
    </row>
    <row r="22" spans="2:7" ht="18" x14ac:dyDescent="0.35">
      <c r="B22" s="15">
        <v>15</v>
      </c>
      <c r="C22" s="12" t="s">
        <v>62</v>
      </c>
      <c r="D22" s="31">
        <v>4068</v>
      </c>
      <c r="E22" s="32"/>
      <c r="F22" s="30"/>
      <c r="G22" s="17" t="s">
        <v>32</v>
      </c>
    </row>
    <row r="23" spans="2:7" ht="18" x14ac:dyDescent="0.35">
      <c r="B23" s="11">
        <v>16</v>
      </c>
      <c r="C23" s="12" t="s">
        <v>10</v>
      </c>
      <c r="D23" s="31">
        <v>3397</v>
      </c>
      <c r="E23" s="32"/>
      <c r="F23" s="48"/>
      <c r="G23" s="17" t="s">
        <v>32</v>
      </c>
    </row>
    <row r="24" spans="2:7" ht="41.25" customHeight="1" x14ac:dyDescent="0.35">
      <c r="B24" s="11">
        <v>17</v>
      </c>
      <c r="C24" s="12" t="s">
        <v>11</v>
      </c>
      <c r="D24" s="31">
        <f>10989</f>
        <v>10989</v>
      </c>
      <c r="E24" s="32"/>
      <c r="F24" s="48"/>
      <c r="G24" s="16" t="s">
        <v>82</v>
      </c>
    </row>
    <row r="25" spans="2:7" ht="18" x14ac:dyDescent="0.35">
      <c r="B25" s="11">
        <v>18</v>
      </c>
      <c r="C25" s="12" t="s">
        <v>44</v>
      </c>
      <c r="D25" s="31">
        <v>10484</v>
      </c>
      <c r="E25" s="32"/>
      <c r="F25" s="48"/>
      <c r="G25" s="17" t="s">
        <v>32</v>
      </c>
    </row>
    <row r="26" spans="2:7" ht="18" x14ac:dyDescent="0.35">
      <c r="B26" s="15">
        <v>19</v>
      </c>
      <c r="C26" s="12" t="s">
        <v>12</v>
      </c>
      <c r="D26" s="31">
        <v>9478</v>
      </c>
      <c r="E26" s="32"/>
      <c r="F26" s="48"/>
      <c r="G26" s="17" t="s">
        <v>32</v>
      </c>
    </row>
    <row r="27" spans="2:7" ht="18" x14ac:dyDescent="0.35">
      <c r="B27" s="11">
        <v>20</v>
      </c>
      <c r="C27" s="12" t="s">
        <v>18</v>
      </c>
      <c r="D27" s="31">
        <v>8303</v>
      </c>
      <c r="E27" s="32"/>
      <c r="F27" s="24"/>
      <c r="G27" s="16" t="s">
        <v>104</v>
      </c>
    </row>
    <row r="28" spans="2:7" ht="18" x14ac:dyDescent="0.35">
      <c r="B28" s="15">
        <v>21</v>
      </c>
      <c r="C28" s="12" t="s">
        <v>51</v>
      </c>
      <c r="D28" s="31">
        <v>9173</v>
      </c>
      <c r="E28" s="32"/>
      <c r="F28" s="24"/>
      <c r="G28" s="17" t="s">
        <v>32</v>
      </c>
    </row>
    <row r="29" spans="2:7" ht="18" x14ac:dyDescent="0.35">
      <c r="B29" s="15">
        <v>22</v>
      </c>
      <c r="C29" s="12" t="s">
        <v>77</v>
      </c>
      <c r="D29" s="31">
        <v>9831</v>
      </c>
      <c r="E29" s="32"/>
      <c r="F29" s="24"/>
      <c r="G29" s="17" t="s">
        <v>32</v>
      </c>
    </row>
    <row r="30" spans="2:7" ht="36" x14ac:dyDescent="0.35">
      <c r="B30" s="11">
        <v>23</v>
      </c>
      <c r="C30" s="12" t="s">
        <v>14</v>
      </c>
      <c r="D30" s="31">
        <f>7002</f>
        <v>7002</v>
      </c>
      <c r="E30" s="32"/>
      <c r="F30" s="48"/>
      <c r="G30" s="16" t="s">
        <v>84</v>
      </c>
    </row>
    <row r="31" spans="2:7" ht="36" x14ac:dyDescent="0.35">
      <c r="B31" s="15">
        <v>24</v>
      </c>
      <c r="C31" s="12" t="s">
        <v>16</v>
      </c>
      <c r="D31" s="31">
        <f>7259</f>
        <v>7259</v>
      </c>
      <c r="E31" s="32"/>
      <c r="F31" s="48"/>
      <c r="G31" s="16" t="s">
        <v>85</v>
      </c>
    </row>
    <row r="32" spans="2:7" ht="18" x14ac:dyDescent="0.35">
      <c r="B32" s="11">
        <v>25</v>
      </c>
      <c r="C32" s="12" t="s">
        <v>52</v>
      </c>
      <c r="D32" s="31">
        <f>7706</f>
        <v>7706</v>
      </c>
      <c r="E32" s="32"/>
      <c r="F32" s="48"/>
      <c r="G32" s="16" t="s">
        <v>33</v>
      </c>
    </row>
    <row r="33" spans="2:7" ht="36" x14ac:dyDescent="0.35">
      <c r="B33" s="15">
        <v>26</v>
      </c>
      <c r="C33" s="12" t="s">
        <v>16</v>
      </c>
      <c r="D33" s="31">
        <f>7510</f>
        <v>7510</v>
      </c>
      <c r="E33" s="32"/>
      <c r="F33" s="48"/>
      <c r="G33" s="16" t="s">
        <v>86</v>
      </c>
    </row>
    <row r="34" spans="2:7" ht="18" x14ac:dyDescent="0.35">
      <c r="B34" s="11">
        <v>27</v>
      </c>
      <c r="C34" s="12" t="s">
        <v>15</v>
      </c>
      <c r="D34" s="31">
        <f>6874</f>
        <v>6874</v>
      </c>
      <c r="E34" s="32"/>
      <c r="F34" s="30"/>
      <c r="G34" s="16" t="s">
        <v>72</v>
      </c>
    </row>
    <row r="35" spans="2:7" ht="18" x14ac:dyDescent="0.35">
      <c r="B35" s="11">
        <v>28</v>
      </c>
      <c r="C35" s="12" t="s">
        <v>18</v>
      </c>
      <c r="D35" s="31">
        <v>7474</v>
      </c>
      <c r="E35" s="32"/>
      <c r="F35" s="30"/>
      <c r="G35" s="16" t="s">
        <v>104</v>
      </c>
    </row>
    <row r="36" spans="2:7" ht="18" x14ac:dyDescent="0.35">
      <c r="B36" s="11">
        <v>29</v>
      </c>
      <c r="C36" s="12" t="s">
        <v>18</v>
      </c>
      <c r="D36" s="31">
        <v>7058</v>
      </c>
      <c r="E36" s="32"/>
      <c r="F36" s="30"/>
      <c r="G36" s="16" t="s">
        <v>104</v>
      </c>
    </row>
    <row r="37" spans="2:7" ht="18" x14ac:dyDescent="0.35">
      <c r="B37" s="11">
        <v>30</v>
      </c>
      <c r="C37" s="12" t="s">
        <v>13</v>
      </c>
      <c r="D37" s="31">
        <f>7636</f>
        <v>7636</v>
      </c>
      <c r="E37" s="32"/>
      <c r="F37" s="48"/>
      <c r="G37" s="16" t="s">
        <v>33</v>
      </c>
    </row>
    <row r="38" spans="2:7" ht="18" x14ac:dyDescent="0.35">
      <c r="B38" s="15">
        <v>31</v>
      </c>
      <c r="C38" s="12" t="s">
        <v>18</v>
      </c>
      <c r="D38" s="31">
        <f>6036</f>
        <v>6036</v>
      </c>
      <c r="E38" s="32"/>
      <c r="F38" s="30"/>
      <c r="G38" s="16" t="s">
        <v>33</v>
      </c>
    </row>
    <row r="39" spans="2:7" ht="18" x14ac:dyDescent="0.35">
      <c r="B39" s="15">
        <v>32</v>
      </c>
      <c r="C39" s="12" t="s">
        <v>52</v>
      </c>
      <c r="D39" s="31">
        <f>5647</f>
        <v>5647</v>
      </c>
      <c r="E39" s="32"/>
      <c r="F39" s="48"/>
      <c r="G39" s="16" t="s">
        <v>33</v>
      </c>
    </row>
    <row r="40" spans="2:7" ht="36" x14ac:dyDescent="0.35">
      <c r="B40" s="15">
        <v>33</v>
      </c>
      <c r="C40" s="12" t="s">
        <v>29</v>
      </c>
      <c r="D40" s="31">
        <f>5017</f>
        <v>5017</v>
      </c>
      <c r="E40" s="32"/>
      <c r="F40" s="30"/>
      <c r="G40" s="16" t="s">
        <v>87</v>
      </c>
    </row>
    <row r="41" spans="2:7" ht="18" x14ac:dyDescent="0.35">
      <c r="B41" s="11">
        <v>34</v>
      </c>
      <c r="C41" s="12" t="s">
        <v>17</v>
      </c>
      <c r="D41" s="31">
        <f>5386</f>
        <v>5386</v>
      </c>
      <c r="E41" s="32"/>
      <c r="F41" s="48"/>
      <c r="G41" s="16" t="s">
        <v>33</v>
      </c>
    </row>
    <row r="42" spans="2:7" ht="36" x14ac:dyDescent="0.35">
      <c r="B42" s="11">
        <v>35</v>
      </c>
      <c r="C42" s="12" t="s">
        <v>68</v>
      </c>
      <c r="D42" s="31">
        <f>5794</f>
        <v>5794</v>
      </c>
      <c r="E42" s="32"/>
      <c r="F42" s="48"/>
      <c r="G42" s="16" t="s">
        <v>85</v>
      </c>
    </row>
    <row r="43" spans="2:7" ht="18" x14ac:dyDescent="0.35">
      <c r="B43" s="11">
        <v>36</v>
      </c>
      <c r="C43" s="12" t="s">
        <v>40</v>
      </c>
      <c r="D43" s="31">
        <v>2631</v>
      </c>
      <c r="E43" s="32"/>
      <c r="F43" s="30"/>
      <c r="G43" s="17" t="s">
        <v>32</v>
      </c>
    </row>
    <row r="44" spans="2:7" ht="18" x14ac:dyDescent="0.35">
      <c r="B44" s="11">
        <v>37</v>
      </c>
      <c r="C44" s="12" t="s">
        <v>18</v>
      </c>
      <c r="D44" s="31">
        <f>5329</f>
        <v>5329</v>
      </c>
      <c r="E44" s="32"/>
      <c r="F44" s="48"/>
      <c r="G44" s="16" t="s">
        <v>33</v>
      </c>
    </row>
    <row r="45" spans="2:7" ht="18" x14ac:dyDescent="0.35">
      <c r="B45" s="15">
        <v>38</v>
      </c>
      <c r="C45" s="12" t="s">
        <v>19</v>
      </c>
      <c r="D45" s="31">
        <v>3070</v>
      </c>
      <c r="E45" s="32"/>
      <c r="F45" s="48"/>
      <c r="G45" s="17" t="s">
        <v>32</v>
      </c>
    </row>
    <row r="46" spans="2:7" ht="18" x14ac:dyDescent="0.35">
      <c r="B46" s="11">
        <v>39</v>
      </c>
      <c r="C46" s="12" t="s">
        <v>14</v>
      </c>
      <c r="D46" s="31">
        <f>5141</f>
        <v>5141</v>
      </c>
      <c r="E46" s="32"/>
      <c r="F46" s="48"/>
      <c r="G46" s="16" t="s">
        <v>33</v>
      </c>
    </row>
    <row r="47" spans="2:7" ht="36" x14ac:dyDescent="0.35">
      <c r="B47" s="11">
        <v>40</v>
      </c>
      <c r="C47" s="12" t="s">
        <v>54</v>
      </c>
      <c r="D47" s="31">
        <f>5801</f>
        <v>5801</v>
      </c>
      <c r="E47" s="32"/>
      <c r="F47" s="30"/>
      <c r="G47" s="16" t="s">
        <v>88</v>
      </c>
    </row>
    <row r="48" spans="2:7" ht="18" x14ac:dyDescent="0.35">
      <c r="B48" s="11">
        <v>41</v>
      </c>
      <c r="C48" s="12" t="s">
        <v>70</v>
      </c>
      <c r="D48" s="31">
        <v>4237</v>
      </c>
      <c r="E48" s="32"/>
      <c r="F48" s="48"/>
      <c r="G48" s="17" t="s">
        <v>32</v>
      </c>
    </row>
    <row r="49" spans="2:7" ht="36" x14ac:dyDescent="0.35">
      <c r="B49" s="11">
        <v>42</v>
      </c>
      <c r="C49" s="12" t="s">
        <v>8</v>
      </c>
      <c r="D49" s="31">
        <f>5959</f>
        <v>5959</v>
      </c>
      <c r="E49" s="32"/>
      <c r="F49" s="48"/>
      <c r="G49" s="16" t="s">
        <v>89</v>
      </c>
    </row>
    <row r="50" spans="2:7" ht="36" x14ac:dyDescent="0.35">
      <c r="B50" s="15">
        <v>43</v>
      </c>
      <c r="C50" s="12" t="s">
        <v>8</v>
      </c>
      <c r="D50" s="31">
        <f>5920</f>
        <v>5920</v>
      </c>
      <c r="E50" s="32"/>
      <c r="F50" s="48"/>
      <c r="G50" s="16" t="s">
        <v>90</v>
      </c>
    </row>
    <row r="51" spans="2:7" ht="18" x14ac:dyDescent="0.35">
      <c r="B51" s="11">
        <v>44</v>
      </c>
      <c r="C51" s="12" t="s">
        <v>36</v>
      </c>
      <c r="D51" s="31">
        <v>2659</v>
      </c>
      <c r="E51" s="32"/>
      <c r="F51" s="48"/>
      <c r="G51" s="17" t="s">
        <v>32</v>
      </c>
    </row>
    <row r="52" spans="2:7" ht="18" x14ac:dyDescent="0.35">
      <c r="B52" s="11">
        <v>45</v>
      </c>
      <c r="C52" s="12" t="s">
        <v>13</v>
      </c>
      <c r="D52" s="31">
        <f>9521</f>
        <v>9521</v>
      </c>
      <c r="E52" s="32"/>
      <c r="F52" s="48"/>
      <c r="G52" s="16" t="s">
        <v>33</v>
      </c>
    </row>
    <row r="53" spans="2:7" ht="18" x14ac:dyDescent="0.35">
      <c r="B53" s="11">
        <v>46</v>
      </c>
      <c r="C53" s="12" t="s">
        <v>8</v>
      </c>
      <c r="D53" s="31">
        <f>5998</f>
        <v>5998</v>
      </c>
      <c r="E53" s="32"/>
      <c r="F53" s="48"/>
      <c r="G53" s="16" t="s">
        <v>33</v>
      </c>
    </row>
    <row r="54" spans="2:7" ht="18" x14ac:dyDescent="0.35">
      <c r="B54" s="11">
        <v>47</v>
      </c>
      <c r="C54" s="12" t="s">
        <v>10</v>
      </c>
      <c r="D54" s="31">
        <v>3289</v>
      </c>
      <c r="E54" s="32"/>
      <c r="F54" s="48"/>
      <c r="G54" s="17" t="s">
        <v>32</v>
      </c>
    </row>
    <row r="55" spans="2:7" ht="36" x14ac:dyDescent="0.35">
      <c r="B55" s="11">
        <v>48</v>
      </c>
      <c r="C55" s="12" t="s">
        <v>68</v>
      </c>
      <c r="D55" s="31">
        <f>3357</f>
        <v>3357</v>
      </c>
      <c r="E55" s="32"/>
      <c r="F55" s="48"/>
      <c r="G55" s="16" t="s">
        <v>87</v>
      </c>
    </row>
    <row r="56" spans="2:7" ht="18" x14ac:dyDescent="0.35">
      <c r="B56" s="11">
        <v>49</v>
      </c>
      <c r="C56" s="12" t="s">
        <v>18</v>
      </c>
      <c r="D56" s="31">
        <f>6519</f>
        <v>6519</v>
      </c>
      <c r="E56" s="32"/>
      <c r="F56" s="48"/>
      <c r="G56" s="16" t="s">
        <v>33</v>
      </c>
    </row>
    <row r="57" spans="2:7" ht="36" x14ac:dyDescent="0.35">
      <c r="B57" s="11">
        <v>50</v>
      </c>
      <c r="C57" s="12" t="s">
        <v>21</v>
      </c>
      <c r="D57" s="31">
        <f>5914</f>
        <v>5914</v>
      </c>
      <c r="E57" s="32"/>
      <c r="F57" s="48"/>
      <c r="G57" s="16" t="s">
        <v>91</v>
      </c>
    </row>
    <row r="58" spans="2:7" ht="18" x14ac:dyDescent="0.35">
      <c r="B58" s="11">
        <v>51</v>
      </c>
      <c r="C58" s="12" t="s">
        <v>20</v>
      </c>
      <c r="D58" s="31">
        <v>3905</v>
      </c>
      <c r="E58" s="32"/>
      <c r="F58" s="30"/>
      <c r="G58" s="17" t="s">
        <v>32</v>
      </c>
    </row>
    <row r="59" spans="2:7" ht="18" x14ac:dyDescent="0.35">
      <c r="B59" s="11">
        <v>52</v>
      </c>
      <c r="C59" s="12" t="s">
        <v>18</v>
      </c>
      <c r="D59" s="31">
        <f>5630</f>
        <v>5630</v>
      </c>
      <c r="E59" s="32"/>
      <c r="F59" s="30"/>
      <c r="G59" s="16" t="s">
        <v>33</v>
      </c>
    </row>
    <row r="60" spans="2:7" ht="18" x14ac:dyDescent="0.35">
      <c r="B60" s="11">
        <v>53</v>
      </c>
      <c r="C60" s="12" t="s">
        <v>23</v>
      </c>
      <c r="D60" s="31">
        <f>9148</f>
        <v>9148</v>
      </c>
      <c r="E60" s="32"/>
      <c r="F60" s="48"/>
      <c r="G60" s="16" t="s">
        <v>33</v>
      </c>
    </row>
    <row r="61" spans="2:7" ht="18" x14ac:dyDescent="0.35">
      <c r="B61" s="11">
        <v>54</v>
      </c>
      <c r="C61" s="12" t="s">
        <v>22</v>
      </c>
      <c r="D61" s="31">
        <f>8798</f>
        <v>8798</v>
      </c>
      <c r="E61" s="32"/>
      <c r="F61" s="48"/>
      <c r="G61" s="16" t="s">
        <v>33</v>
      </c>
    </row>
    <row r="62" spans="2:7" ht="18" x14ac:dyDescent="0.35">
      <c r="B62" s="11">
        <v>55</v>
      </c>
      <c r="C62" s="12" t="s">
        <v>11</v>
      </c>
      <c r="D62" s="31">
        <f>8921</f>
        <v>8921</v>
      </c>
      <c r="E62" s="32"/>
      <c r="F62" s="30"/>
      <c r="G62" s="16" t="s">
        <v>33</v>
      </c>
    </row>
    <row r="63" spans="2:7" ht="36" x14ac:dyDescent="0.35">
      <c r="B63" s="11">
        <v>56</v>
      </c>
      <c r="C63" s="12" t="s">
        <v>13</v>
      </c>
      <c r="D63" s="31">
        <f>8349</f>
        <v>8349</v>
      </c>
      <c r="E63" s="32"/>
      <c r="F63" s="30"/>
      <c r="G63" s="16" t="s">
        <v>92</v>
      </c>
    </row>
    <row r="64" spans="2:7" ht="18" x14ac:dyDescent="0.35">
      <c r="B64" s="11">
        <v>57</v>
      </c>
      <c r="C64" s="12" t="s">
        <v>63</v>
      </c>
      <c r="D64" s="31">
        <f>2758</f>
        <v>2758</v>
      </c>
      <c r="E64" s="32"/>
      <c r="F64" s="48"/>
      <c r="G64" s="16" t="s">
        <v>33</v>
      </c>
    </row>
    <row r="65" spans="2:7" ht="36" x14ac:dyDescent="0.35">
      <c r="B65" s="15">
        <v>58</v>
      </c>
      <c r="C65" s="12" t="s">
        <v>18</v>
      </c>
      <c r="D65" s="31">
        <f>6097</f>
        <v>6097</v>
      </c>
      <c r="E65" s="32"/>
      <c r="F65" s="48"/>
      <c r="G65" s="16" t="s">
        <v>98</v>
      </c>
    </row>
    <row r="66" spans="2:7" ht="18" x14ac:dyDescent="0.35">
      <c r="B66" s="11">
        <v>59</v>
      </c>
      <c r="C66" s="12" t="s">
        <v>66</v>
      </c>
      <c r="D66" s="31">
        <f>5116</f>
        <v>5116</v>
      </c>
      <c r="E66" s="32"/>
      <c r="F66" s="48"/>
      <c r="G66" s="16" t="s">
        <v>33</v>
      </c>
    </row>
    <row r="67" spans="2:7" ht="18" x14ac:dyDescent="0.35">
      <c r="B67" s="11">
        <v>60</v>
      </c>
      <c r="C67" s="12" t="s">
        <v>18</v>
      </c>
      <c r="D67" s="31">
        <v>5104</v>
      </c>
      <c r="E67" s="32"/>
      <c r="F67" s="30"/>
      <c r="G67" s="17" t="s">
        <v>32</v>
      </c>
    </row>
    <row r="68" spans="2:7" ht="18" x14ac:dyDescent="0.35">
      <c r="B68" s="11">
        <v>61</v>
      </c>
      <c r="C68" s="12" t="s">
        <v>16</v>
      </c>
      <c r="D68" s="31">
        <f>5746</f>
        <v>5746</v>
      </c>
      <c r="E68" s="32"/>
      <c r="F68" s="48"/>
      <c r="G68" s="16" t="s">
        <v>33</v>
      </c>
    </row>
    <row r="69" spans="2:7" ht="36" x14ac:dyDescent="0.35">
      <c r="B69" s="11">
        <v>62</v>
      </c>
      <c r="C69" s="12" t="s">
        <v>18</v>
      </c>
      <c r="D69" s="31">
        <f>5998</f>
        <v>5998</v>
      </c>
      <c r="E69" s="32"/>
      <c r="F69" s="48"/>
      <c r="G69" s="16" t="s">
        <v>90</v>
      </c>
    </row>
    <row r="70" spans="2:7" ht="18" x14ac:dyDescent="0.35">
      <c r="B70" s="11">
        <v>63</v>
      </c>
      <c r="C70" s="12" t="s">
        <v>55</v>
      </c>
      <c r="D70" s="31">
        <f>5959</f>
        <v>5959</v>
      </c>
      <c r="E70" s="32"/>
      <c r="F70" s="48"/>
      <c r="G70" s="16" t="s">
        <v>33</v>
      </c>
    </row>
    <row r="71" spans="2:7" ht="18" x14ac:dyDescent="0.35">
      <c r="B71" s="11">
        <v>64</v>
      </c>
      <c r="C71" s="12" t="s">
        <v>18</v>
      </c>
      <c r="D71" s="31">
        <v>5268</v>
      </c>
      <c r="E71" s="32"/>
      <c r="F71" s="48"/>
      <c r="G71" s="17" t="s">
        <v>32</v>
      </c>
    </row>
    <row r="72" spans="2:7" ht="18" x14ac:dyDescent="0.35">
      <c r="B72" s="11">
        <v>65</v>
      </c>
      <c r="C72" s="12" t="s">
        <v>12</v>
      </c>
      <c r="D72" s="31">
        <v>8427</v>
      </c>
      <c r="E72" s="32"/>
      <c r="F72" s="30"/>
      <c r="G72" s="17" t="s">
        <v>32</v>
      </c>
    </row>
    <row r="73" spans="2:7" ht="18" x14ac:dyDescent="0.35">
      <c r="B73" s="11">
        <v>66</v>
      </c>
      <c r="C73" s="12" t="s">
        <v>56</v>
      </c>
      <c r="D73" s="31">
        <f>5768</f>
        <v>5768</v>
      </c>
      <c r="E73" s="32"/>
      <c r="F73" s="48"/>
      <c r="G73" s="16" t="s">
        <v>33</v>
      </c>
    </row>
    <row r="74" spans="2:7" ht="18" x14ac:dyDescent="0.35">
      <c r="B74" s="11">
        <v>67</v>
      </c>
      <c r="C74" s="12" t="s">
        <v>68</v>
      </c>
      <c r="D74" s="31">
        <f>5811</f>
        <v>5811</v>
      </c>
      <c r="E74" s="32"/>
      <c r="F74" s="48"/>
      <c r="G74" s="16" t="s">
        <v>33</v>
      </c>
    </row>
    <row r="75" spans="2:7" ht="36" x14ac:dyDescent="0.35">
      <c r="B75" s="11">
        <v>68</v>
      </c>
      <c r="C75" s="12" t="s">
        <v>67</v>
      </c>
      <c r="D75" s="31">
        <f>4924</f>
        <v>4924</v>
      </c>
      <c r="E75" s="32"/>
      <c r="F75" s="30"/>
      <c r="G75" s="16" t="s">
        <v>84</v>
      </c>
    </row>
    <row r="76" spans="2:7" ht="36" x14ac:dyDescent="0.35">
      <c r="B76" s="11">
        <v>69</v>
      </c>
      <c r="C76" s="12" t="s">
        <v>18</v>
      </c>
      <c r="D76" s="31">
        <f>7476</f>
        <v>7476</v>
      </c>
      <c r="E76" s="32"/>
      <c r="F76" s="30"/>
      <c r="G76" s="16" t="s">
        <v>93</v>
      </c>
    </row>
    <row r="77" spans="2:7" ht="18" x14ac:dyDescent="0.35">
      <c r="B77" s="11">
        <v>70</v>
      </c>
      <c r="C77" s="12" t="s">
        <v>18</v>
      </c>
      <c r="D77" s="31">
        <f>6608</f>
        <v>6608</v>
      </c>
      <c r="E77" s="32"/>
      <c r="F77" s="30"/>
      <c r="G77" s="16" t="s">
        <v>33</v>
      </c>
    </row>
    <row r="78" spans="2:7" ht="18" x14ac:dyDescent="0.35">
      <c r="B78" s="11">
        <v>71</v>
      </c>
      <c r="C78" s="12" t="s">
        <v>11</v>
      </c>
      <c r="D78" s="31">
        <f>8774</f>
        <v>8774</v>
      </c>
      <c r="E78" s="32"/>
      <c r="F78" s="30"/>
      <c r="G78" s="16" t="s">
        <v>33</v>
      </c>
    </row>
    <row r="79" spans="2:7" ht="18" x14ac:dyDescent="0.35">
      <c r="B79" s="11">
        <v>72</v>
      </c>
      <c r="C79" s="12" t="s">
        <v>13</v>
      </c>
      <c r="D79" s="31">
        <v>6709</v>
      </c>
      <c r="E79" s="32"/>
      <c r="F79" s="30"/>
      <c r="G79" s="17" t="s">
        <v>32</v>
      </c>
    </row>
    <row r="80" spans="2:7" ht="18" x14ac:dyDescent="0.35">
      <c r="B80" s="11">
        <v>73</v>
      </c>
      <c r="C80" s="12" t="s">
        <v>15</v>
      </c>
      <c r="D80" s="31">
        <f>5267</f>
        <v>5267</v>
      </c>
      <c r="E80" s="32"/>
      <c r="F80" s="30"/>
      <c r="G80" s="16" t="s">
        <v>33</v>
      </c>
    </row>
    <row r="81" spans="2:7" ht="18" x14ac:dyDescent="0.35">
      <c r="B81" s="11">
        <v>74</v>
      </c>
      <c r="C81" s="12" t="s">
        <v>18</v>
      </c>
      <c r="D81" s="31">
        <f>5656</f>
        <v>5656</v>
      </c>
      <c r="E81" s="32"/>
      <c r="F81" s="48"/>
      <c r="G81" s="16" t="s">
        <v>33</v>
      </c>
    </row>
    <row r="82" spans="2:7" ht="18" x14ac:dyDescent="0.35">
      <c r="B82" s="11">
        <v>75</v>
      </c>
      <c r="C82" s="12" t="s">
        <v>18</v>
      </c>
      <c r="D82" s="31">
        <f>5914</f>
        <v>5914</v>
      </c>
      <c r="E82" s="32"/>
      <c r="F82" s="48"/>
      <c r="G82" s="16" t="s">
        <v>33</v>
      </c>
    </row>
    <row r="83" spans="2:7" ht="18" x14ac:dyDescent="0.35">
      <c r="B83" s="11">
        <v>76</v>
      </c>
      <c r="C83" s="12" t="s">
        <v>24</v>
      </c>
      <c r="D83" s="31">
        <f>4713</f>
        <v>4713</v>
      </c>
      <c r="E83" s="32"/>
      <c r="F83" s="48"/>
      <c r="G83" s="16" t="s">
        <v>33</v>
      </c>
    </row>
    <row r="84" spans="2:7" ht="18" x14ac:dyDescent="0.35">
      <c r="B84" s="11">
        <v>77</v>
      </c>
      <c r="C84" s="12" t="s">
        <v>16</v>
      </c>
      <c r="D84" s="31">
        <f>3650</f>
        <v>3650</v>
      </c>
      <c r="E84" s="32"/>
      <c r="F84" s="48"/>
      <c r="G84" s="16" t="s">
        <v>33</v>
      </c>
    </row>
    <row r="85" spans="2:7" ht="18" x14ac:dyDescent="0.35">
      <c r="B85" s="11">
        <v>78</v>
      </c>
      <c r="C85" s="12" t="s">
        <v>78</v>
      </c>
      <c r="D85" s="31">
        <v>4201</v>
      </c>
      <c r="E85" s="32"/>
      <c r="F85" s="48"/>
      <c r="G85" s="17" t="s">
        <v>32</v>
      </c>
    </row>
    <row r="86" spans="2:7" ht="18" x14ac:dyDescent="0.35">
      <c r="B86" s="11">
        <v>79</v>
      </c>
      <c r="C86" s="12" t="s">
        <v>74</v>
      </c>
      <c r="D86" s="31">
        <f>5853</f>
        <v>5853</v>
      </c>
      <c r="E86" s="32"/>
      <c r="F86" s="48"/>
      <c r="G86" s="16" t="s">
        <v>33</v>
      </c>
    </row>
    <row r="87" spans="2:7" ht="18" x14ac:dyDescent="0.35">
      <c r="B87" s="11">
        <v>80</v>
      </c>
      <c r="C87" s="12" t="s">
        <v>18</v>
      </c>
      <c r="D87" s="31">
        <v>5230</v>
      </c>
      <c r="E87" s="32"/>
      <c r="F87" s="30"/>
      <c r="G87" s="17" t="s">
        <v>32</v>
      </c>
    </row>
    <row r="88" spans="2:7" ht="18" x14ac:dyDescent="0.35">
      <c r="B88" s="11">
        <v>81</v>
      </c>
      <c r="C88" s="12" t="s">
        <v>20</v>
      </c>
      <c r="D88" s="31">
        <v>4787</v>
      </c>
      <c r="E88" s="32"/>
      <c r="F88" s="48"/>
      <c r="G88" s="17" t="s">
        <v>32</v>
      </c>
    </row>
    <row r="89" spans="2:7" ht="18" x14ac:dyDescent="0.35">
      <c r="B89" s="11">
        <v>82</v>
      </c>
      <c r="C89" s="12" t="s">
        <v>55</v>
      </c>
      <c r="D89" s="31">
        <f>5998</f>
        <v>5998</v>
      </c>
      <c r="E89" s="32"/>
      <c r="F89" s="48"/>
      <c r="G89" s="16" t="s">
        <v>33</v>
      </c>
    </row>
    <row r="90" spans="2:7" ht="18" x14ac:dyDescent="0.35">
      <c r="B90" s="11">
        <v>83</v>
      </c>
      <c r="C90" s="12" t="s">
        <v>26</v>
      </c>
      <c r="D90" s="31">
        <f>5407</f>
        <v>5407</v>
      </c>
      <c r="E90" s="32"/>
      <c r="F90" s="48"/>
      <c r="G90" s="16" t="s">
        <v>33</v>
      </c>
    </row>
    <row r="91" spans="2:7" ht="18" x14ac:dyDescent="0.35">
      <c r="B91" s="11">
        <v>84</v>
      </c>
      <c r="C91" s="12" t="s">
        <v>49</v>
      </c>
      <c r="D91" s="31">
        <v>3179</v>
      </c>
      <c r="E91" s="32"/>
      <c r="F91" s="30"/>
      <c r="G91" s="17" t="s">
        <v>32</v>
      </c>
    </row>
    <row r="92" spans="2:7" ht="18" x14ac:dyDescent="0.35">
      <c r="B92" s="11">
        <v>85</v>
      </c>
      <c r="C92" s="12" t="s">
        <v>16</v>
      </c>
      <c r="D92" s="31">
        <v>5133</v>
      </c>
      <c r="E92" s="32"/>
      <c r="F92" s="30"/>
      <c r="G92" s="17" t="s">
        <v>32</v>
      </c>
    </row>
    <row r="93" spans="2:7" ht="18.75" customHeight="1" x14ac:dyDescent="0.35">
      <c r="B93" s="11">
        <v>86</v>
      </c>
      <c r="C93" s="12" t="s">
        <v>34</v>
      </c>
      <c r="D93" s="31">
        <v>3031</v>
      </c>
      <c r="E93" s="32"/>
      <c r="F93" s="30"/>
      <c r="G93" s="17" t="s">
        <v>32</v>
      </c>
    </row>
    <row r="94" spans="2:7" ht="18.75" customHeight="1" x14ac:dyDescent="0.35">
      <c r="B94" s="11">
        <v>87</v>
      </c>
      <c r="C94" s="12" t="s">
        <v>23</v>
      </c>
      <c r="D94" s="31">
        <f>9197</f>
        <v>9197</v>
      </c>
      <c r="E94" s="32"/>
      <c r="F94" s="48"/>
      <c r="G94" s="16" t="s">
        <v>33</v>
      </c>
    </row>
    <row r="95" spans="2:7" ht="18" x14ac:dyDescent="0.35">
      <c r="B95" s="11">
        <v>88</v>
      </c>
      <c r="C95" s="12" t="s">
        <v>13</v>
      </c>
      <c r="D95" s="31">
        <f>7573</f>
        <v>7573</v>
      </c>
      <c r="E95" s="32"/>
      <c r="F95" s="48"/>
      <c r="G95" s="16" t="s">
        <v>33</v>
      </c>
    </row>
    <row r="96" spans="2:7" ht="36" x14ac:dyDescent="0.35">
      <c r="B96" s="11">
        <v>89</v>
      </c>
      <c r="C96" s="12" t="s">
        <v>28</v>
      </c>
      <c r="D96" s="31">
        <f>5701</f>
        <v>5701</v>
      </c>
      <c r="E96" s="32"/>
      <c r="F96" s="48"/>
      <c r="G96" s="16" t="s">
        <v>93</v>
      </c>
    </row>
    <row r="97" spans="2:7" ht="18" x14ac:dyDescent="0.35">
      <c r="B97" s="11">
        <v>90</v>
      </c>
      <c r="C97" s="12" t="s">
        <v>25</v>
      </c>
      <c r="D97" s="31">
        <f>5696</f>
        <v>5696</v>
      </c>
      <c r="E97" s="32"/>
      <c r="F97" s="48"/>
      <c r="G97" s="16" t="s">
        <v>33</v>
      </c>
    </row>
    <row r="98" spans="2:7" ht="36" x14ac:dyDescent="0.35">
      <c r="B98" s="11">
        <v>91</v>
      </c>
      <c r="C98" s="18" t="s">
        <v>35</v>
      </c>
      <c r="D98" s="31">
        <v>3963</v>
      </c>
      <c r="E98" s="32"/>
      <c r="F98" s="48"/>
      <c r="G98" s="17" t="s">
        <v>32</v>
      </c>
    </row>
    <row r="99" spans="2:7" ht="36" x14ac:dyDescent="0.35">
      <c r="B99" s="11">
        <v>92</v>
      </c>
      <c r="C99" s="12" t="s">
        <v>27</v>
      </c>
      <c r="D99" s="31">
        <f>5424</f>
        <v>5424</v>
      </c>
      <c r="E99" s="32"/>
      <c r="F99" s="48"/>
      <c r="G99" s="16" t="s">
        <v>97</v>
      </c>
    </row>
    <row r="100" spans="2:7" ht="18" x14ac:dyDescent="0.35">
      <c r="B100" s="11">
        <v>93</v>
      </c>
      <c r="C100" s="12" t="s">
        <v>28</v>
      </c>
      <c r="D100" s="31">
        <v>5145</v>
      </c>
      <c r="E100" s="32"/>
      <c r="F100" s="48"/>
      <c r="G100" s="17" t="s">
        <v>32</v>
      </c>
    </row>
    <row r="101" spans="2:7" ht="18" x14ac:dyDescent="0.35">
      <c r="B101" s="11">
        <v>94</v>
      </c>
      <c r="C101" s="12" t="s">
        <v>11</v>
      </c>
      <c r="D101" s="31">
        <v>7778</v>
      </c>
      <c r="E101" s="32"/>
      <c r="F101" s="48"/>
      <c r="G101" s="17" t="s">
        <v>32</v>
      </c>
    </row>
    <row r="102" spans="2:7" ht="36" x14ac:dyDescent="0.35">
      <c r="B102" s="11">
        <v>95</v>
      </c>
      <c r="C102" s="12" t="s">
        <v>53</v>
      </c>
      <c r="D102" s="31">
        <f>7173</f>
        <v>7173</v>
      </c>
      <c r="E102" s="32"/>
      <c r="F102" s="48"/>
      <c r="G102" s="16" t="s">
        <v>99</v>
      </c>
    </row>
    <row r="103" spans="2:7" ht="18" x14ac:dyDescent="0.35">
      <c r="B103" s="11">
        <v>96</v>
      </c>
      <c r="C103" s="12" t="s">
        <v>25</v>
      </c>
      <c r="D103" s="31">
        <f>6113</f>
        <v>6113</v>
      </c>
      <c r="E103" s="32"/>
      <c r="F103" s="48"/>
      <c r="G103" s="16" t="s">
        <v>33</v>
      </c>
    </row>
    <row r="104" spans="2:7" ht="36" x14ac:dyDescent="0.35">
      <c r="B104" s="11">
        <v>97</v>
      </c>
      <c r="C104" s="12" t="s">
        <v>28</v>
      </c>
      <c r="D104" s="31">
        <f>5390</f>
        <v>5390</v>
      </c>
      <c r="E104" s="32"/>
      <c r="F104" s="48"/>
      <c r="G104" s="16" t="s">
        <v>100</v>
      </c>
    </row>
    <row r="105" spans="2:7" ht="36" x14ac:dyDescent="0.35">
      <c r="B105" s="11">
        <v>98</v>
      </c>
      <c r="C105" s="12" t="s">
        <v>25</v>
      </c>
      <c r="D105" s="31">
        <f>5396</f>
        <v>5396</v>
      </c>
      <c r="E105" s="32"/>
      <c r="F105" s="48"/>
      <c r="G105" s="16" t="s">
        <v>94</v>
      </c>
    </row>
    <row r="106" spans="2:7" ht="36" x14ac:dyDescent="0.35">
      <c r="B106" s="11">
        <v>99</v>
      </c>
      <c r="C106" s="12" t="s">
        <v>27</v>
      </c>
      <c r="D106" s="31">
        <f>5436</f>
        <v>5436</v>
      </c>
      <c r="E106" s="32"/>
      <c r="F106" s="48"/>
      <c r="G106" s="16" t="s">
        <v>91</v>
      </c>
    </row>
    <row r="107" spans="2:7" ht="18" x14ac:dyDescent="0.35">
      <c r="B107" s="11">
        <v>100</v>
      </c>
      <c r="C107" s="12" t="s">
        <v>39</v>
      </c>
      <c r="D107" s="31">
        <v>4828</v>
      </c>
      <c r="E107" s="32"/>
      <c r="F107" s="48"/>
      <c r="G107" s="17" t="s">
        <v>32</v>
      </c>
    </row>
    <row r="108" spans="2:7" ht="18" x14ac:dyDescent="0.35">
      <c r="B108" s="11">
        <v>101</v>
      </c>
      <c r="C108" s="12" t="s">
        <v>41</v>
      </c>
      <c r="D108" s="31">
        <v>3998</v>
      </c>
      <c r="E108" s="32"/>
      <c r="F108" s="48"/>
      <c r="G108" s="17" t="s">
        <v>32</v>
      </c>
    </row>
    <row r="109" spans="2:7" ht="18" x14ac:dyDescent="0.35">
      <c r="B109" s="11">
        <v>102</v>
      </c>
      <c r="C109" s="12" t="s">
        <v>57</v>
      </c>
      <c r="D109" s="31">
        <v>5201</v>
      </c>
      <c r="E109" s="32"/>
      <c r="F109" s="30"/>
      <c r="G109" s="17" t="s">
        <v>32</v>
      </c>
    </row>
    <row r="110" spans="2:7" ht="18" x14ac:dyDescent="0.35">
      <c r="B110" s="11">
        <v>103</v>
      </c>
      <c r="C110" s="12" t="s">
        <v>71</v>
      </c>
      <c r="D110" s="31">
        <v>3170</v>
      </c>
      <c r="E110" s="32"/>
      <c r="F110" s="30"/>
      <c r="G110" s="17" t="s">
        <v>32</v>
      </c>
    </row>
    <row r="111" spans="2:7" ht="18" x14ac:dyDescent="0.35">
      <c r="B111" s="11">
        <v>104</v>
      </c>
      <c r="C111" s="12" t="s">
        <v>14</v>
      </c>
      <c r="D111" s="31">
        <f>5917</f>
        <v>5917</v>
      </c>
      <c r="E111" s="32"/>
      <c r="F111" s="48"/>
      <c r="G111" s="16" t="s">
        <v>83</v>
      </c>
    </row>
    <row r="112" spans="2:7" ht="18" x14ac:dyDescent="0.35">
      <c r="B112" s="11">
        <v>105</v>
      </c>
      <c r="C112" s="12" t="s">
        <v>29</v>
      </c>
      <c r="D112" s="31">
        <f>5336</f>
        <v>5336</v>
      </c>
      <c r="E112" s="32"/>
      <c r="F112" s="48"/>
      <c r="G112" s="16" t="s">
        <v>33</v>
      </c>
    </row>
    <row r="113" spans="2:7" ht="18" x14ac:dyDescent="0.35">
      <c r="B113" s="11">
        <v>106</v>
      </c>
      <c r="C113" s="12" t="s">
        <v>59</v>
      </c>
      <c r="D113" s="31">
        <v>3957</v>
      </c>
      <c r="E113" s="32"/>
      <c r="F113" s="30"/>
      <c r="G113" s="17" t="s">
        <v>32</v>
      </c>
    </row>
    <row r="114" spans="2:7" ht="18" x14ac:dyDescent="0.35">
      <c r="B114" s="11">
        <v>107</v>
      </c>
      <c r="C114" s="12" t="s">
        <v>64</v>
      </c>
      <c r="D114" s="31">
        <v>4840</v>
      </c>
      <c r="E114" s="32"/>
      <c r="F114" s="48"/>
      <c r="G114" s="17" t="s">
        <v>32</v>
      </c>
    </row>
    <row r="115" spans="2:7" ht="18" x14ac:dyDescent="0.35">
      <c r="B115" s="11">
        <v>108</v>
      </c>
      <c r="C115" s="12" t="s">
        <v>8</v>
      </c>
      <c r="D115" s="31">
        <v>5451</v>
      </c>
      <c r="E115" s="32"/>
      <c r="F115" s="48"/>
      <c r="G115" s="17" t="s">
        <v>32</v>
      </c>
    </row>
    <row r="116" spans="2:7" ht="18.75" customHeight="1" x14ac:dyDescent="0.35">
      <c r="B116" s="11">
        <v>109</v>
      </c>
      <c r="C116" s="12" t="s">
        <v>12</v>
      </c>
      <c r="D116" s="31">
        <v>8184</v>
      </c>
      <c r="E116" s="32"/>
      <c r="F116" s="30"/>
      <c r="G116" s="17" t="s">
        <v>32</v>
      </c>
    </row>
    <row r="117" spans="2:7" ht="17.25" customHeight="1" x14ac:dyDescent="0.35">
      <c r="B117" s="11">
        <v>110</v>
      </c>
      <c r="C117" s="12" t="s">
        <v>58</v>
      </c>
      <c r="D117" s="31">
        <v>3411</v>
      </c>
      <c r="E117" s="32"/>
      <c r="F117" s="48"/>
      <c r="G117" s="17" t="s">
        <v>32</v>
      </c>
    </row>
    <row r="118" spans="2:7" ht="19.5" customHeight="1" x14ac:dyDescent="0.35">
      <c r="B118" s="11">
        <v>111</v>
      </c>
      <c r="C118" s="12" t="s">
        <v>69</v>
      </c>
      <c r="D118" s="31">
        <f>4720</f>
        <v>4720</v>
      </c>
      <c r="E118" s="32"/>
      <c r="F118" s="48"/>
      <c r="G118" s="16" t="s">
        <v>61</v>
      </c>
    </row>
    <row r="119" spans="2:7" ht="19.5" customHeight="1" x14ac:dyDescent="0.35">
      <c r="B119" s="11">
        <v>112</v>
      </c>
      <c r="C119" s="12" t="s">
        <v>9</v>
      </c>
      <c r="D119" s="31">
        <f>4554</f>
        <v>4554</v>
      </c>
      <c r="E119" s="32"/>
      <c r="F119" s="30"/>
      <c r="G119" s="16" t="s">
        <v>47</v>
      </c>
    </row>
    <row r="120" spans="2:7" ht="18" x14ac:dyDescent="0.35">
      <c r="B120" s="11">
        <v>113</v>
      </c>
      <c r="C120" s="12" t="s">
        <v>58</v>
      </c>
      <c r="D120" s="31">
        <v>2963</v>
      </c>
      <c r="E120" s="32"/>
      <c r="F120" s="30"/>
      <c r="G120" s="17" t="s">
        <v>32</v>
      </c>
    </row>
    <row r="121" spans="2:7" ht="18" x14ac:dyDescent="0.35">
      <c r="B121" s="11">
        <v>114</v>
      </c>
      <c r="C121" s="12" t="s">
        <v>11</v>
      </c>
      <c r="D121" s="31">
        <v>7876</v>
      </c>
      <c r="E121" s="32"/>
      <c r="F121" s="48"/>
      <c r="G121" s="17" t="s">
        <v>32</v>
      </c>
    </row>
    <row r="122" spans="2:7" ht="17.25" customHeight="1" x14ac:dyDescent="0.35">
      <c r="B122" s="11">
        <v>115</v>
      </c>
      <c r="C122" s="12" t="s">
        <v>25</v>
      </c>
      <c r="D122" s="31">
        <v>4406</v>
      </c>
      <c r="E122" s="32"/>
      <c r="F122" s="48"/>
      <c r="G122" s="17" t="s">
        <v>32</v>
      </c>
    </row>
    <row r="123" spans="2:7" ht="18" x14ac:dyDescent="0.35">
      <c r="B123" s="11">
        <v>116</v>
      </c>
      <c r="C123" s="12" t="s">
        <v>13</v>
      </c>
      <c r="D123" s="31">
        <f>7782</f>
        <v>7782</v>
      </c>
      <c r="E123" s="32"/>
      <c r="F123" s="48"/>
      <c r="G123" s="16" t="s">
        <v>33</v>
      </c>
    </row>
    <row r="124" spans="2:7" ht="18" x14ac:dyDescent="0.35">
      <c r="B124" s="11">
        <v>117</v>
      </c>
      <c r="C124" s="12" t="s">
        <v>8</v>
      </c>
      <c r="D124" s="31">
        <v>6460</v>
      </c>
      <c r="E124" s="32"/>
      <c r="F124" s="48"/>
      <c r="G124" s="17" t="s">
        <v>32</v>
      </c>
    </row>
    <row r="125" spans="2:7" ht="36" x14ac:dyDescent="0.35">
      <c r="B125" s="11">
        <v>118</v>
      </c>
      <c r="C125" s="12" t="s">
        <v>14</v>
      </c>
      <c r="D125" s="31">
        <f>5907</f>
        <v>5907</v>
      </c>
      <c r="E125" s="32"/>
      <c r="F125" s="48"/>
      <c r="G125" s="16" t="s">
        <v>88</v>
      </c>
    </row>
    <row r="126" spans="2:7" ht="36" x14ac:dyDescent="0.35">
      <c r="B126" s="11">
        <v>119</v>
      </c>
      <c r="C126" s="12" t="s">
        <v>18</v>
      </c>
      <c r="D126" s="31">
        <f>6585</f>
        <v>6585</v>
      </c>
      <c r="E126" s="32"/>
      <c r="F126" s="48"/>
      <c r="G126" s="16" t="s">
        <v>101</v>
      </c>
    </row>
    <row r="127" spans="2:7" ht="18" x14ac:dyDescent="0.35">
      <c r="B127" s="11">
        <v>120</v>
      </c>
      <c r="C127" s="12" t="s">
        <v>8</v>
      </c>
      <c r="D127" s="31">
        <f>5687</f>
        <v>5687</v>
      </c>
      <c r="E127" s="32"/>
      <c r="F127" s="48"/>
      <c r="G127" s="16" t="s">
        <v>33</v>
      </c>
    </row>
    <row r="128" spans="2:7" ht="39" customHeight="1" x14ac:dyDescent="0.35">
      <c r="B128" s="11">
        <v>121</v>
      </c>
      <c r="C128" s="18" t="s">
        <v>18</v>
      </c>
      <c r="D128" s="31">
        <f>5969</f>
        <v>5969</v>
      </c>
      <c r="E128" s="32"/>
      <c r="F128" s="48"/>
      <c r="G128" s="16" t="s">
        <v>92</v>
      </c>
    </row>
    <row r="129" spans="2:7" ht="33.75" customHeight="1" x14ac:dyDescent="0.35">
      <c r="B129" s="11">
        <v>122</v>
      </c>
      <c r="C129" s="18" t="s">
        <v>35</v>
      </c>
      <c r="D129" s="31">
        <v>4010</v>
      </c>
      <c r="E129" s="32"/>
      <c r="F129" s="48"/>
      <c r="G129" s="17" t="s">
        <v>32</v>
      </c>
    </row>
    <row r="130" spans="2:7" ht="18" x14ac:dyDescent="0.35">
      <c r="B130" s="11">
        <v>123</v>
      </c>
      <c r="C130" s="12" t="s">
        <v>8</v>
      </c>
      <c r="D130" s="31">
        <v>5240</v>
      </c>
      <c r="E130" s="32"/>
      <c r="F130" s="48"/>
      <c r="G130" s="17" t="s">
        <v>32</v>
      </c>
    </row>
    <row r="131" spans="2:7" ht="18" x14ac:dyDescent="0.35">
      <c r="B131" s="11">
        <v>124</v>
      </c>
      <c r="C131" s="12" t="s">
        <v>16</v>
      </c>
      <c r="D131" s="31">
        <v>5611</v>
      </c>
      <c r="E131" s="32"/>
      <c r="F131" s="48"/>
      <c r="G131" s="17" t="s">
        <v>32</v>
      </c>
    </row>
    <row r="132" spans="2:7" ht="36" x14ac:dyDescent="0.35">
      <c r="B132" s="11">
        <v>125</v>
      </c>
      <c r="C132" s="12" t="s">
        <v>54</v>
      </c>
      <c r="D132" s="31">
        <f>5776</f>
        <v>5776</v>
      </c>
      <c r="E132" s="32"/>
      <c r="F132" s="48"/>
      <c r="G132" s="16" t="s">
        <v>79</v>
      </c>
    </row>
    <row r="133" spans="2:7" ht="18" x14ac:dyDescent="0.35">
      <c r="B133" s="11">
        <v>126</v>
      </c>
      <c r="C133" s="12" t="s">
        <v>52</v>
      </c>
      <c r="D133" s="31">
        <v>5237</v>
      </c>
      <c r="E133" s="32"/>
      <c r="F133" s="48"/>
      <c r="G133" s="17" t="s">
        <v>32</v>
      </c>
    </row>
    <row r="134" spans="2:7" ht="36" x14ac:dyDescent="0.35">
      <c r="B134" s="11">
        <v>127</v>
      </c>
      <c r="C134" s="12" t="s">
        <v>18</v>
      </c>
      <c r="D134" s="31">
        <f>5969</f>
        <v>5969</v>
      </c>
      <c r="E134" s="32"/>
      <c r="F134" s="48"/>
      <c r="G134" s="16" t="s">
        <v>94</v>
      </c>
    </row>
    <row r="135" spans="2:7" ht="36" x14ac:dyDescent="0.35">
      <c r="B135" s="11">
        <v>128</v>
      </c>
      <c r="C135" s="18" t="s">
        <v>45</v>
      </c>
      <c r="D135" s="31">
        <f>7887</f>
        <v>7887</v>
      </c>
      <c r="E135" s="32"/>
      <c r="F135" s="48"/>
      <c r="G135" s="16" t="s">
        <v>90</v>
      </c>
    </row>
    <row r="136" spans="2:7" ht="36" x14ac:dyDescent="0.35">
      <c r="B136" s="11">
        <v>129</v>
      </c>
      <c r="C136" s="18" t="s">
        <v>65</v>
      </c>
      <c r="D136" s="31">
        <v>4180</v>
      </c>
      <c r="E136" s="32"/>
      <c r="F136" s="48"/>
      <c r="G136" s="17" t="s">
        <v>32</v>
      </c>
    </row>
    <row r="137" spans="2:7" ht="18" x14ac:dyDescent="0.35">
      <c r="B137" s="11">
        <v>130</v>
      </c>
      <c r="C137" s="12" t="s">
        <v>7</v>
      </c>
      <c r="D137" s="31">
        <v>2547</v>
      </c>
      <c r="E137" s="32"/>
      <c r="F137" s="30"/>
      <c r="G137" s="17" t="s">
        <v>32</v>
      </c>
    </row>
    <row r="138" spans="2:7" ht="18.75" thickBot="1" x14ac:dyDescent="0.4">
      <c r="B138" s="26">
        <v>131</v>
      </c>
      <c r="C138" s="23" t="s">
        <v>7</v>
      </c>
      <c r="D138" s="51">
        <v>2758</v>
      </c>
      <c r="E138" s="52"/>
      <c r="F138" s="53"/>
      <c r="G138" s="19" t="s">
        <v>32</v>
      </c>
    </row>
    <row r="139" spans="2:7" ht="15.75" customHeight="1" x14ac:dyDescent="0.35">
      <c r="B139" s="20"/>
      <c r="C139" s="21"/>
      <c r="D139" s="54"/>
      <c r="E139" s="54"/>
      <c r="F139" s="21"/>
      <c r="G139" s="22"/>
    </row>
    <row r="140" spans="2:7" ht="92.25" customHeight="1" x14ac:dyDescent="0.35">
      <c r="B140" s="50" t="s">
        <v>43</v>
      </c>
      <c r="C140" s="50"/>
      <c r="D140" s="50"/>
      <c r="E140" s="50"/>
      <c r="F140" s="50"/>
      <c r="G140" s="50"/>
    </row>
    <row r="141" spans="2:7" ht="33" customHeight="1" x14ac:dyDescent="0.35">
      <c r="B141" s="50" t="s">
        <v>37</v>
      </c>
      <c r="C141" s="50"/>
      <c r="D141" s="50"/>
      <c r="E141" s="50"/>
      <c r="F141" s="50"/>
      <c r="G141" s="50"/>
    </row>
    <row r="142" spans="2:7" ht="15" customHeight="1" x14ac:dyDescent="0.25">
      <c r="B142" s="55" t="s">
        <v>46</v>
      </c>
      <c r="C142" s="55"/>
      <c r="D142" s="55"/>
      <c r="E142" s="55"/>
      <c r="F142" s="55"/>
      <c r="G142" s="55"/>
    </row>
    <row r="143" spans="2:7" ht="20.25" customHeight="1" x14ac:dyDescent="0.25">
      <c r="B143" s="55"/>
      <c r="C143" s="55"/>
      <c r="D143" s="55"/>
      <c r="E143" s="55"/>
      <c r="F143" s="55"/>
      <c r="G143" s="55"/>
    </row>
    <row r="144" spans="2:7" x14ac:dyDescent="0.25">
      <c r="B144" s="55" t="s">
        <v>60</v>
      </c>
      <c r="C144" s="55"/>
      <c r="D144" s="55"/>
      <c r="E144" s="55"/>
      <c r="F144" s="55"/>
      <c r="G144" s="55"/>
    </row>
    <row r="145" spans="2:7" ht="25.5" customHeight="1" x14ac:dyDescent="0.25">
      <c r="B145" s="55"/>
      <c r="C145" s="55"/>
      <c r="D145" s="55"/>
      <c r="E145" s="55"/>
      <c r="F145" s="55"/>
      <c r="G145" s="55"/>
    </row>
    <row r="146" spans="2:7" ht="25.5" customHeight="1" x14ac:dyDescent="0.25">
      <c r="B146" s="55" t="s">
        <v>73</v>
      </c>
      <c r="C146" s="55"/>
      <c r="D146" s="55"/>
      <c r="E146" s="55"/>
      <c r="F146" s="55"/>
      <c r="G146" s="55"/>
    </row>
    <row r="147" spans="2:7" ht="9" customHeight="1" x14ac:dyDescent="0.25">
      <c r="B147" s="55"/>
      <c r="C147" s="55"/>
      <c r="D147" s="55"/>
      <c r="E147" s="55"/>
      <c r="F147" s="55"/>
      <c r="G147" s="55"/>
    </row>
    <row r="148" spans="2:7" ht="33" customHeight="1" x14ac:dyDescent="0.35">
      <c r="B148" s="55" t="s">
        <v>96</v>
      </c>
      <c r="C148" s="55"/>
      <c r="D148" s="55"/>
      <c r="E148" s="55"/>
      <c r="F148" s="55"/>
      <c r="G148" s="55"/>
    </row>
    <row r="149" spans="2:7" ht="35.25" customHeight="1" x14ac:dyDescent="0.35">
      <c r="B149" s="55" t="s">
        <v>103</v>
      </c>
      <c r="C149" s="55"/>
      <c r="D149" s="55"/>
      <c r="E149" s="55"/>
      <c r="F149" s="55"/>
      <c r="G149" s="55"/>
    </row>
    <row r="150" spans="2:7" ht="18" customHeight="1" x14ac:dyDescent="0.25"/>
    <row r="151" spans="2:7" ht="18" customHeight="1" x14ac:dyDescent="0.25"/>
    <row r="152" spans="2:7" ht="18" x14ac:dyDescent="0.35">
      <c r="B152" s="3"/>
      <c r="C152" s="3"/>
      <c r="D152" s="3"/>
      <c r="E152" s="3"/>
      <c r="F152" s="3"/>
      <c r="G152" s="3"/>
    </row>
    <row r="153" spans="2:7" ht="18" x14ac:dyDescent="0.35">
      <c r="B153" s="3"/>
      <c r="C153" s="3"/>
      <c r="D153" s="3"/>
      <c r="E153" s="3"/>
      <c r="F153" s="3"/>
      <c r="G153" s="3"/>
    </row>
    <row r="154" spans="2:7" ht="14.25" customHeight="1" x14ac:dyDescent="0.35">
      <c r="B154" s="3"/>
      <c r="C154" s="3"/>
      <c r="D154" s="3"/>
      <c r="E154" s="3"/>
      <c r="F154" s="3"/>
      <c r="G154" s="2"/>
    </row>
    <row r="155" spans="2:7" ht="14.25" customHeight="1" x14ac:dyDescent="0.35">
      <c r="B155" s="3"/>
      <c r="C155" s="3"/>
      <c r="D155" s="3"/>
      <c r="E155" s="3"/>
      <c r="F155" s="3"/>
      <c r="G155" s="2"/>
    </row>
    <row r="156" spans="2:7" ht="14.25" customHeight="1" x14ac:dyDescent="0.35">
      <c r="B156" s="3"/>
      <c r="C156" s="3"/>
      <c r="D156" s="3"/>
      <c r="E156" s="3"/>
      <c r="F156" s="3"/>
      <c r="G156" s="2"/>
    </row>
    <row r="157" spans="2:7" ht="14.25" customHeight="1" x14ac:dyDescent="0.35">
      <c r="B157" s="3"/>
      <c r="C157" s="3"/>
      <c r="D157" s="3"/>
      <c r="E157" s="3"/>
      <c r="F157" s="3"/>
      <c r="G157" s="2"/>
    </row>
    <row r="158" spans="2:7" ht="14.25" customHeight="1" x14ac:dyDescent="0.35">
      <c r="B158" s="3"/>
      <c r="C158" s="3"/>
      <c r="D158" s="3"/>
      <c r="E158" s="3"/>
      <c r="F158" s="3"/>
      <c r="G158" s="2"/>
    </row>
    <row r="159" spans="2:7" ht="14.25" customHeight="1" x14ac:dyDescent="0.35">
      <c r="B159" s="3"/>
    </row>
    <row r="160" spans="2:7" ht="14.25" customHeight="1" x14ac:dyDescent="0.35">
      <c r="B160" s="3"/>
    </row>
    <row r="161" spans="2:8" ht="14.25" customHeight="1" x14ac:dyDescent="0.35">
      <c r="B161" s="56" t="s">
        <v>105</v>
      </c>
      <c r="C161" s="56"/>
      <c r="D161" s="56"/>
      <c r="E161" s="56"/>
      <c r="F161" s="56"/>
      <c r="G161" s="56"/>
      <c r="H161" s="56"/>
    </row>
    <row r="162" spans="2:8" ht="19.5" customHeight="1" x14ac:dyDescent="0.35">
      <c r="C162" s="49" t="s">
        <v>106</v>
      </c>
      <c r="D162" s="49"/>
      <c r="E162" s="49"/>
      <c r="F162" s="49"/>
      <c r="G162" s="49"/>
      <c r="H162" s="49"/>
    </row>
    <row r="163" spans="2:8" ht="14.25" customHeight="1" x14ac:dyDescent="0.35">
      <c r="B163" s="3"/>
      <c r="C163" s="3"/>
      <c r="D163" s="3"/>
      <c r="E163" s="3"/>
      <c r="F163" s="3"/>
      <c r="G163" s="2"/>
    </row>
    <row r="164" spans="2:8" ht="14.25" customHeight="1" x14ac:dyDescent="0.35">
      <c r="B164" s="3"/>
      <c r="C164" s="3"/>
      <c r="D164" s="3"/>
      <c r="E164" s="3"/>
      <c r="F164" s="3"/>
      <c r="G164" s="2"/>
    </row>
    <row r="165" spans="2:8" ht="14.25" customHeight="1" x14ac:dyDescent="0.35">
      <c r="B165" s="3"/>
      <c r="C165" s="3"/>
      <c r="D165" s="3"/>
      <c r="E165" s="3"/>
      <c r="F165" s="3"/>
      <c r="G165" s="2"/>
    </row>
    <row r="166" spans="2:8" ht="14.25" customHeight="1" x14ac:dyDescent="0.35">
      <c r="B166" s="3"/>
      <c r="C166" s="3"/>
      <c r="D166" s="3"/>
      <c r="E166" s="3"/>
      <c r="F166" s="3"/>
      <c r="G166" s="3"/>
    </row>
    <row r="167" spans="2:8" ht="14.25" customHeight="1" x14ac:dyDescent="0.35">
      <c r="B167" s="3"/>
      <c r="C167" s="3"/>
      <c r="D167" s="3"/>
      <c r="E167" s="3"/>
      <c r="F167" s="3"/>
      <c r="G167" s="3"/>
    </row>
    <row r="168" spans="2:8" ht="14.25" customHeight="1" x14ac:dyDescent="0.35">
      <c r="B168" s="3"/>
      <c r="C168" s="3"/>
      <c r="D168" s="3"/>
      <c r="E168" s="3"/>
      <c r="F168" s="3"/>
      <c r="G168" s="3"/>
    </row>
    <row r="169" spans="2:8" ht="17.25" customHeight="1" x14ac:dyDescent="0.25"/>
    <row r="170" spans="2:8" ht="16.5" customHeight="1" x14ac:dyDescent="0.25"/>
    <row r="171" spans="2:8" ht="14.25" customHeight="1" x14ac:dyDescent="0.35">
      <c r="B171" s="3"/>
    </row>
    <row r="172" spans="2:8" ht="14.25" customHeight="1" x14ac:dyDescent="0.35">
      <c r="B172" s="3"/>
      <c r="C172" s="3"/>
      <c r="D172" s="3"/>
      <c r="E172" s="3"/>
      <c r="F172" s="3"/>
      <c r="G172" s="3"/>
    </row>
    <row r="173" spans="2:8" ht="18" x14ac:dyDescent="0.35">
      <c r="B173" s="3"/>
      <c r="C173" s="3"/>
      <c r="D173" s="3"/>
      <c r="E173" s="3"/>
      <c r="F173" s="3"/>
      <c r="G173" s="3"/>
      <c r="H173" s="1"/>
    </row>
    <row r="177" ht="15" customHeight="1" x14ac:dyDescent="0.25"/>
  </sheetData>
  <mergeCells count="146">
    <mergeCell ref="D76:E76"/>
    <mergeCell ref="D120:E120"/>
    <mergeCell ref="D136:F136"/>
    <mergeCell ref="D137:E137"/>
    <mergeCell ref="D29:E29"/>
    <mergeCell ref="D63:E63"/>
    <mergeCell ref="D113:E113"/>
    <mergeCell ref="D73:F73"/>
    <mergeCell ref="D78:E78"/>
    <mergeCell ref="D80:E80"/>
    <mergeCell ref="D82:F82"/>
    <mergeCell ref="D86:F86"/>
    <mergeCell ref="D88:F88"/>
    <mergeCell ref="D89:F89"/>
    <mergeCell ref="D91:E91"/>
    <mergeCell ref="D56:F56"/>
    <mergeCell ref="D58:E58"/>
    <mergeCell ref="D59:E59"/>
    <mergeCell ref="D61:F61"/>
    <mergeCell ref="D62:E62"/>
    <mergeCell ref="D67:E67"/>
    <mergeCell ref="D43:E43"/>
    <mergeCell ref="D51:F51"/>
    <mergeCell ref="D54:F54"/>
    <mergeCell ref="D44:F44"/>
    <mergeCell ref="D46:F46"/>
    <mergeCell ref="D48:F48"/>
    <mergeCell ref="D49:F49"/>
    <mergeCell ref="D18:F18"/>
    <mergeCell ref="D19:E19"/>
    <mergeCell ref="D21:E21"/>
    <mergeCell ref="D22:E22"/>
    <mergeCell ref="D23:F23"/>
    <mergeCell ref="D20:F20"/>
    <mergeCell ref="D31:F31"/>
    <mergeCell ref="D42:F42"/>
    <mergeCell ref="D27:E27"/>
    <mergeCell ref="D28:E28"/>
    <mergeCell ref="D32:F32"/>
    <mergeCell ref="D33:F33"/>
    <mergeCell ref="D34:E34"/>
    <mergeCell ref="D37:F37"/>
    <mergeCell ref="D39:F39"/>
    <mergeCell ref="D30:F30"/>
    <mergeCell ref="D35:E35"/>
    <mergeCell ref="D36:E36"/>
    <mergeCell ref="D40:E40"/>
    <mergeCell ref="D41:F41"/>
    <mergeCell ref="C162:H162"/>
    <mergeCell ref="B140:G140"/>
    <mergeCell ref="B141:G141"/>
    <mergeCell ref="D132:F132"/>
    <mergeCell ref="D133:F133"/>
    <mergeCell ref="D134:F134"/>
    <mergeCell ref="D135:F135"/>
    <mergeCell ref="D138:F138"/>
    <mergeCell ref="D139:E139"/>
    <mergeCell ref="B142:G143"/>
    <mergeCell ref="B144:G145"/>
    <mergeCell ref="B146:G147"/>
    <mergeCell ref="B148:G148"/>
    <mergeCell ref="B149:G149"/>
    <mergeCell ref="B161:H161"/>
    <mergeCell ref="D105:F105"/>
    <mergeCell ref="D110:E110"/>
    <mergeCell ref="D126:F126"/>
    <mergeCell ref="D127:F127"/>
    <mergeCell ref="D128:F128"/>
    <mergeCell ref="D129:F129"/>
    <mergeCell ref="D130:F130"/>
    <mergeCell ref="D131:F131"/>
    <mergeCell ref="D121:F121"/>
    <mergeCell ref="D122:F122"/>
    <mergeCell ref="D123:F123"/>
    <mergeCell ref="D64:F64"/>
    <mergeCell ref="D68:F68"/>
    <mergeCell ref="D50:F50"/>
    <mergeCell ref="D124:F124"/>
    <mergeCell ref="D125:F125"/>
    <mergeCell ref="D118:F118"/>
    <mergeCell ref="D119:E119"/>
    <mergeCell ref="D106:F106"/>
    <mergeCell ref="D107:F107"/>
    <mergeCell ref="D109:E109"/>
    <mergeCell ref="D95:F95"/>
    <mergeCell ref="D96:F96"/>
    <mergeCell ref="D97:F97"/>
    <mergeCell ref="D98:F98"/>
    <mergeCell ref="D99:F99"/>
    <mergeCell ref="D100:F100"/>
    <mergeCell ref="D111:F111"/>
    <mergeCell ref="D112:F112"/>
    <mergeCell ref="D115:F115"/>
    <mergeCell ref="D101:F101"/>
    <mergeCell ref="D102:F102"/>
    <mergeCell ref="D103:F103"/>
    <mergeCell ref="D104:F104"/>
    <mergeCell ref="D108:F108"/>
    <mergeCell ref="D52:F52"/>
    <mergeCell ref="D45:F45"/>
    <mergeCell ref="D114:F114"/>
    <mergeCell ref="D116:E116"/>
    <mergeCell ref="D117:F117"/>
    <mergeCell ref="D90:F90"/>
    <mergeCell ref="D94:F94"/>
    <mergeCell ref="D92:E92"/>
    <mergeCell ref="D93:E93"/>
    <mergeCell ref="D53:F53"/>
    <mergeCell ref="D55:F55"/>
    <mergeCell ref="D87:E87"/>
    <mergeCell ref="D83:F83"/>
    <mergeCell ref="D84:F84"/>
    <mergeCell ref="D85:F85"/>
    <mergeCell ref="D74:F74"/>
    <mergeCell ref="D81:F81"/>
    <mergeCell ref="D66:F66"/>
    <mergeCell ref="D70:F70"/>
    <mergeCell ref="D71:F71"/>
    <mergeCell ref="D60:F60"/>
    <mergeCell ref="D57:F57"/>
    <mergeCell ref="D69:F69"/>
    <mergeCell ref="D65:F65"/>
    <mergeCell ref="D14:E14"/>
    <mergeCell ref="D38:E38"/>
    <mergeCell ref="D77:E77"/>
    <mergeCell ref="D47:E47"/>
    <mergeCell ref="D79:E79"/>
    <mergeCell ref="B4:G4"/>
    <mergeCell ref="C5:E5"/>
    <mergeCell ref="B6:B7"/>
    <mergeCell ref="C6:C7"/>
    <mergeCell ref="D6:F7"/>
    <mergeCell ref="D8:F8"/>
    <mergeCell ref="D17:F17"/>
    <mergeCell ref="D9:F9"/>
    <mergeCell ref="D10:F10"/>
    <mergeCell ref="D15:E15"/>
    <mergeCell ref="D11:E11"/>
    <mergeCell ref="D16:E16"/>
    <mergeCell ref="D12:E12"/>
    <mergeCell ref="D13:E13"/>
    <mergeCell ref="D72:E72"/>
    <mergeCell ref="D75:E75"/>
    <mergeCell ref="D24:F24"/>
    <mergeCell ref="D25:F25"/>
    <mergeCell ref="D26:F26"/>
  </mergeCells>
  <pageMargins left="0.59055118110236227" right="0.19685039370078741" top="0.78740157480314965" bottom="1.1811023622047245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2021-02-03T14:47:42Z</dcterms:modified>
</cp:coreProperties>
</file>